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llanS\AppData\Local\Microsoft\Windows\INetCache\Content.Outlook\IIFWF8YX\"/>
    </mc:Choice>
  </mc:AlternateContent>
  <xr:revisionPtr revIDLastSave="0" documentId="13_ncr:1_{60150C87-5810-4B0F-BCC4-75A37B96583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NSJ " sheetId="4" r:id="rId1"/>
  </sheets>
  <externalReferences>
    <externalReference r:id="rId2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'BNSJ '!$A$2:$I$111</definedName>
    <definedName name="_xlnm.Print_Titles" localSheetId="0">'BNSJ '!$2:$3</definedName>
  </definedNames>
  <calcPr calcId="191029"/>
</workbook>
</file>

<file path=xl/calcChain.xml><?xml version="1.0" encoding="utf-8"?>
<calcChain xmlns="http://schemas.openxmlformats.org/spreadsheetml/2006/main">
  <c r="H91" i="4" l="1"/>
  <c r="I83" i="4"/>
  <c r="H83" i="4"/>
  <c r="I59" i="4"/>
  <c r="H59" i="4"/>
  <c r="I56" i="4"/>
  <c r="H56" i="4"/>
  <c r="G93" i="4" l="1"/>
  <c r="I79" i="4"/>
  <c r="H79" i="4"/>
  <c r="I76" i="4"/>
  <c r="H76" i="4"/>
  <c r="I75" i="4"/>
  <c r="H75" i="4"/>
  <c r="I74" i="4"/>
  <c r="H74" i="4"/>
  <c r="I72" i="4"/>
  <c r="H72" i="4"/>
  <c r="I71" i="4"/>
  <c r="H71" i="4"/>
  <c r="I70" i="4"/>
  <c r="H70" i="4"/>
  <c r="I43" i="4"/>
  <c r="H43" i="4"/>
  <c r="H38" i="4"/>
  <c r="I20" i="4"/>
  <c r="H20" i="4"/>
  <c r="I16" i="4"/>
  <c r="H16" i="4"/>
  <c r="I15" i="4"/>
  <c r="H15" i="4"/>
  <c r="I12" i="4"/>
  <c r="H12" i="4"/>
  <c r="I10" i="4"/>
  <c r="H10" i="4"/>
  <c r="I9" i="4"/>
  <c r="G57" i="4" l="1"/>
  <c r="F57" i="4"/>
  <c r="G16" i="4"/>
  <c r="F6" i="4"/>
  <c r="G6" i="4" s="1"/>
  <c r="G92" i="4"/>
  <c r="I91" i="4"/>
  <c r="G91" i="4"/>
  <c r="I89" i="4"/>
  <c r="G89" i="4"/>
  <c r="F88" i="4"/>
  <c r="G88" i="4" s="1"/>
  <c r="G79" i="4"/>
  <c r="F79" i="4"/>
  <c r="G71" i="4"/>
  <c r="G72" i="4"/>
  <c r="F72" i="4"/>
  <c r="G70" i="4"/>
  <c r="F59" i="4"/>
  <c r="G59" i="4"/>
  <c r="G56" i="4"/>
  <c r="F56" i="4"/>
  <c r="F83" i="4" l="1"/>
  <c r="G13" i="4"/>
  <c r="F92" i="4"/>
  <c r="F91" i="4"/>
  <c r="H89" i="4"/>
  <c r="F89" i="4"/>
  <c r="G87" i="4"/>
  <c r="F87" i="4"/>
  <c r="G76" i="4" l="1"/>
  <c r="F76" i="4"/>
  <c r="F75" i="4"/>
  <c r="G75" i="4"/>
  <c r="G74" i="4"/>
  <c r="F74" i="4"/>
  <c r="F70" i="4"/>
  <c r="F71" i="4"/>
  <c r="G43" i="4" l="1"/>
  <c r="F43" i="4"/>
  <c r="G42" i="4"/>
  <c r="F42" i="4"/>
  <c r="G39" i="4"/>
  <c r="F39" i="4"/>
  <c r="G38" i="4"/>
  <c r="F38" i="4"/>
  <c r="G36" i="4" l="1"/>
  <c r="F36" i="4"/>
  <c r="G25" i="4"/>
  <c r="F25" i="4"/>
  <c r="G24" i="4"/>
  <c r="F24" i="4"/>
  <c r="F21" i="4" l="1"/>
  <c r="G20" i="4"/>
  <c r="F20" i="4"/>
  <c r="F19" i="4" l="1"/>
  <c r="F16" i="4"/>
  <c r="G15" i="4" l="1"/>
  <c r="F15" i="4"/>
  <c r="F13" i="4"/>
  <c r="F12" i="4"/>
  <c r="G12" i="4"/>
  <c r="G10" i="4"/>
  <c r="F10" i="4"/>
  <c r="G83" i="4" l="1"/>
  <c r="G21" i="4"/>
</calcChain>
</file>

<file path=xl/sharedStrings.xml><?xml version="1.0" encoding="utf-8"?>
<sst xmlns="http://schemas.openxmlformats.org/spreadsheetml/2006/main" count="345" uniqueCount="217">
  <si>
    <t>SERVICES</t>
  </si>
  <si>
    <t>Interim Statement</t>
  </si>
  <si>
    <t>Cheque Returned NSF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</si>
  <si>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</si>
  <si>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</si>
  <si>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</si>
  <si>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</si>
  <si>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</si>
  <si>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</si>
  <si>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</si>
  <si>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</si>
  <si>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</si>
  <si>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</si>
  <si>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</si>
  <si>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</si>
  <si>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</si>
  <si>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</si>
  <si>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</si>
  <si>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</si>
  <si>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Free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</si>
  <si>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</si>
  <si>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</si>
  <si>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</si>
  <si>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</si>
  <si>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</si>
  <si>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</si>
  <si>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</si>
  <si>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</si>
  <si>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</si>
  <si>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</si>
  <si>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</si>
  <si>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</si>
  <si>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</si>
  <si>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</si>
  <si>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</si>
  <si>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</si>
  <si>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Commitment/Acceptance Fee</t>
  </si>
  <si>
    <t>Annual Renewal Fee</t>
  </si>
  <si>
    <t>Letter of Undertaking</t>
  </si>
  <si>
    <t>Annual Membership Fee:</t>
  </si>
  <si>
    <t>7.1.1</t>
  </si>
  <si>
    <t>7.1.2</t>
  </si>
  <si>
    <t xml:space="preserve">      Mastercard (Local Classic, Dual Classic, Dual Gold)</t>
  </si>
  <si>
    <t>7.1.3</t>
  </si>
  <si>
    <t xml:space="preserve">      Other</t>
  </si>
  <si>
    <t>Cash Advance Charge:</t>
  </si>
  <si>
    <t>7.2.1</t>
  </si>
  <si>
    <r>
      <t xml:space="preserve">      Visa  </t>
    </r>
    <r>
      <rPr>
        <i/>
        <sz val="14"/>
        <rFont val="Arial"/>
        <family val="2"/>
      </rPr>
      <t xml:space="preserve">(Classic Gold, Platinum, Corporate Commercial),Dual Classic, Dual Gold, Local Business Card, Dual Business Card, Local Classis, Local Gold) </t>
    </r>
  </si>
  <si>
    <t>7.2.2</t>
  </si>
  <si>
    <t>7.2.3</t>
  </si>
  <si>
    <t>Late Payment Charge:</t>
  </si>
  <si>
    <t>7.3.1</t>
  </si>
  <si>
    <r>
      <t xml:space="preserve">      Visa  </t>
    </r>
    <r>
      <rPr>
        <i/>
        <sz val="14"/>
        <rFont val="Arial"/>
        <family val="2"/>
      </rPr>
      <t>(Classic, Gold, Platinum, Corporate Commercial, Dual Classic, Dual Gold, Local Business Card, Dual Business Card)</t>
    </r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</si>
  <si>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</si>
  <si>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</si>
  <si>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</si>
  <si>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</si>
  <si>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</si>
  <si>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</si>
  <si>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</si>
  <si>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</si>
  <si>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 xml:space="preserve">      Visa  (Classic, Gold, Platinum, Corporate Commercial, Dual Classic, Dual Gold, Local Business Card, Dual Business Card, Local Classic, Local Gold)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</si>
  <si>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</si>
  <si>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</si>
  <si>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</si>
  <si>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</si>
  <si>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</si>
  <si>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</si>
  <si>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</si>
  <si>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</si>
  <si>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>4.1.1.6</t>
  </si>
  <si>
    <t>4.1.2.6</t>
  </si>
  <si>
    <t>8.3.1</t>
  </si>
  <si>
    <t>8.3.2</t>
  </si>
  <si>
    <t>ANNUAL / Y-T-D  CHANGES</t>
  </si>
  <si>
    <t>Manager's Cheque:</t>
  </si>
  <si>
    <t>(i).</t>
  </si>
  <si>
    <t xml:space="preserve">(ii) </t>
  </si>
  <si>
    <t xml:space="preserve">     Bank Customer</t>
  </si>
  <si>
    <t xml:space="preserve">     Non-bank Customer</t>
  </si>
  <si>
    <t>Minimum Balance Fees (also state threshold)</t>
  </si>
  <si>
    <t xml:space="preserve">TELEGRAPHIC TRANSFER OF FUNDS </t>
  </si>
  <si>
    <t xml:space="preserve">DEPOSITORY SERVICES </t>
  </si>
  <si>
    <t xml:space="preserve">E-BANKING </t>
  </si>
  <si>
    <t xml:space="preserve">CREDIT CARD SERVICES </t>
  </si>
  <si>
    <t xml:space="preserve">MISCELLANEOUS CHARGES </t>
  </si>
  <si>
    <t xml:space="preserve">(iii) </t>
  </si>
  <si>
    <t>Using Other Machines:</t>
  </si>
  <si>
    <t>Using Own Machine:</t>
  </si>
  <si>
    <t xml:space="preserve">      Deposit</t>
  </si>
  <si>
    <t>Personal</t>
  </si>
  <si>
    <t>8.7.1</t>
  </si>
  <si>
    <t>8.7.2</t>
  </si>
  <si>
    <t>Cheque Encashment Fee:</t>
  </si>
  <si>
    <t>Notes:</t>
  </si>
  <si>
    <t xml:space="preserve">     Enquiry </t>
  </si>
  <si>
    <t xml:space="preserve">(iv) </t>
  </si>
  <si>
    <t xml:space="preserve">    Own Bank </t>
  </si>
  <si>
    <t xml:space="preserve">    Other Banks' Cheque</t>
  </si>
  <si>
    <r>
      <rPr>
        <b/>
        <sz val="16"/>
        <rFont val="Arial"/>
        <family val="2"/>
      </rPr>
      <t xml:space="preserve">Source: </t>
    </r>
    <r>
      <rPr>
        <sz val="16"/>
        <rFont val="Arial"/>
        <family val="2"/>
      </rPr>
      <t xml:space="preserve">   Information submitted to the Bank of Jamaica by the Commercial Bank as at 31 December of the respective years. </t>
    </r>
  </si>
  <si>
    <t>Fees and Charges reflect a sample of the fees applicable to the bank's products / services, and are not to be interpreted as an exhaustive list.</t>
  </si>
  <si>
    <t>Fees and Charges include applicable taxes.</t>
  </si>
  <si>
    <t>Overrun/ Over Limit Fee</t>
  </si>
  <si>
    <t>Late Payment/ Penalty  Fee</t>
  </si>
  <si>
    <t xml:space="preserve">A 100% increase and represents either a doubling of the particular fee  or charge, or instances where the fee or charge is being introduced or re-introduced after a period of discontinuation. </t>
  </si>
  <si>
    <t>N/A -  Service not applicable to institution.</t>
  </si>
  <si>
    <t>Transfer Between Accounts:</t>
  </si>
  <si>
    <t xml:space="preserve">    To Third Party Deposit-Taking Institution</t>
  </si>
  <si>
    <t xml:space="preserve">    Within Deposit-Taking Institution</t>
  </si>
  <si>
    <t>Duplicate/Replacement Statement</t>
  </si>
  <si>
    <t>Replacement Debit Card</t>
  </si>
  <si>
    <t>4.4.1</t>
  </si>
  <si>
    <t>4.4.1.1</t>
  </si>
  <si>
    <t>4.4.1.2</t>
  </si>
  <si>
    <t>Bill Payment Services:</t>
  </si>
  <si>
    <t xml:space="preserve">     In-branch</t>
  </si>
  <si>
    <t xml:space="preserve">     Internet </t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</si>
  <si>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</si>
  <si>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</si>
  <si>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</si>
  <si>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</si>
  <si>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</si>
  <si>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</si>
  <si>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>4.4.1.2.1</t>
  </si>
  <si>
    <t>4.4.1.2.2</t>
  </si>
  <si>
    <t>Funds Transfer</t>
  </si>
  <si>
    <t>Own Bank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</si>
  <si>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</si>
  <si>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</si>
  <si>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Guarantees/Indemnities</t>
  </si>
  <si>
    <t>8.11.1</t>
  </si>
  <si>
    <t>8.11.2</t>
  </si>
  <si>
    <t xml:space="preserve">  Point of Sale Transactions</t>
  </si>
  <si>
    <r>
      <t xml:space="preserve">CURRENT ACCOUNTS </t>
    </r>
    <r>
      <rPr>
        <b/>
        <i/>
        <sz val="14"/>
        <color indexed="12"/>
        <rFont val="Arial"/>
        <family val="2"/>
      </rPr>
      <t>(Personal)</t>
    </r>
  </si>
  <si>
    <t xml:space="preserve">      Other </t>
  </si>
  <si>
    <t>December 2020 (J$)</t>
  </si>
  <si>
    <t xml:space="preserve">$180.00 threshold of $5,000.00 and USD 100.00                                                           </t>
  </si>
  <si>
    <t>Visa (Preferred Gold) - Free;                                      $4,654.29</t>
  </si>
  <si>
    <t>$994.04 per draft</t>
  </si>
  <si>
    <t>$402.85 - Less than $1M;                                   $6,152.85 - $1M &amp; Over</t>
  </si>
  <si>
    <t>$1,449.20 - Less than $1M;                                   $7,199.20 - $1M &amp; Over</t>
  </si>
  <si>
    <t>$2,763.94                                                         ScotiaGold and Platinum</t>
  </si>
  <si>
    <t>USD 1.00 per cheque negotiated</t>
  </si>
  <si>
    <t>$1,883.42 per hour or part thereof</t>
  </si>
  <si>
    <t>December  2021 (J$)</t>
  </si>
  <si>
    <r>
      <rPr>
        <sz val="14"/>
        <rFont val="Arial"/>
        <family val="2"/>
      </rPr>
      <t xml:space="preserve">$1,449.20; Free Online        </t>
    </r>
    <r>
      <rPr>
        <sz val="14"/>
        <color indexed="12"/>
        <rFont val="Arial"/>
        <family val="2"/>
      </rPr>
      <t xml:space="preserve">                                                          </t>
    </r>
  </si>
  <si>
    <t>% Change                                           '20 -'21</t>
  </si>
  <si>
    <t>$22.50 - $59.00</t>
  </si>
  <si>
    <t>Minimum $13,326.18;                                                                                  3.50% of loan amount</t>
  </si>
  <si>
    <t>$402.85; On-line - Free</t>
  </si>
  <si>
    <t>$2,467.81 - $8,884.12</t>
  </si>
  <si>
    <t>$3,948.50 - $13,721.03</t>
  </si>
  <si>
    <t xml:space="preserve">  6.105% of unpaid amount;                            Minimum $1,725.00</t>
  </si>
  <si>
    <t>$7,837.77 - $8,333.56</t>
  </si>
  <si>
    <t>December 2022 (J$)</t>
  </si>
  <si>
    <t>$190.00; $380.00</t>
  </si>
  <si>
    <t>% Change                                           '21 -'22</t>
  </si>
  <si>
    <t xml:space="preserve"> J$ Value Change                                   '20 -'21</t>
  </si>
  <si>
    <t xml:space="preserve"> J$ Value Change                                   '21-'22</t>
  </si>
  <si>
    <t xml:space="preserve">$1,449.20; Free Online                                                                  </t>
  </si>
  <si>
    <t>$0.00; Free Online</t>
  </si>
  <si>
    <t>$3,948.49; $4,000.00</t>
  </si>
  <si>
    <t xml:space="preserve">  6.1471% of unpaid amount;                              Minimum $1,828.50</t>
  </si>
  <si>
    <t>$6,781.55 - $6,880.25</t>
  </si>
  <si>
    <t>Minimum $493.56; 9.87% max of Advance in branch and 7.30% of Advance if done at ATM</t>
  </si>
  <si>
    <t>$402.85 - Less than $1M;                                                                                                              $6,152.85 - $1M &amp; Over</t>
  </si>
  <si>
    <t>$408.10 - $500.00
 On-line - Free</t>
  </si>
  <si>
    <t>$3,920.78; $3,948.49</t>
  </si>
  <si>
    <t xml:space="preserve"> $5,429.18 - $8,894.00</t>
  </si>
  <si>
    <t xml:space="preserve"> 39.48 - 98.72</t>
  </si>
  <si>
    <t xml:space="preserve">$2,061.32 - $9,940.35  </t>
  </si>
  <si>
    <t xml:space="preserve">$2,061.32 - $9,940.35 </t>
  </si>
  <si>
    <r>
      <rPr>
        <sz val="14"/>
        <color rgb="FFFF0000"/>
        <rFont val="Arial"/>
        <family val="2"/>
      </rPr>
      <t>($36.50)</t>
    </r>
    <r>
      <rPr>
        <sz val="14"/>
        <color rgb="FF0000FF"/>
        <rFont val="Arial"/>
        <family val="2"/>
      </rPr>
      <t xml:space="preserve"> - $0.00</t>
    </r>
  </si>
  <si>
    <r>
      <rPr>
        <sz val="14"/>
        <color rgb="FFFF0000"/>
        <rFont val="Arial"/>
        <family val="2"/>
      </rPr>
      <t>-62%</t>
    </r>
    <r>
      <rPr>
        <sz val="14"/>
        <rFont val="Arial"/>
        <family val="2"/>
      </rPr>
      <t>; 0%</t>
    </r>
  </si>
  <si>
    <t>$6.52; $31.80</t>
  </si>
  <si>
    <t>($52.48); ($27.20)</t>
  </si>
  <si>
    <t>-89%; '-46%</t>
  </si>
  <si>
    <t>Mastercard (Local Classic, Dual Classic, Dual Gold)</t>
  </si>
  <si>
    <r>
      <t xml:space="preserve">Visa  </t>
    </r>
    <r>
      <rPr>
        <i/>
        <sz val="14"/>
        <rFont val="Arial"/>
        <family val="2"/>
      </rPr>
      <t>(Classic, Gold, Platinum, Corporate Commercial, Dual Classic, Dual Gold, Local Business Card, Dual Business Card, Local Classic, Local Gold)</t>
    </r>
  </si>
  <si>
    <r>
      <t xml:space="preserve">Visa  </t>
    </r>
    <r>
      <rPr>
        <i/>
        <sz val="14"/>
        <rFont val="Arial"/>
        <family val="2"/>
      </rPr>
      <t>(Classic, Gold, Platinum, Corporate Commercial, Dual Classic, Dual Gold, Local Business Card, Dual Business Card)</t>
    </r>
  </si>
  <si>
    <t>$1,053.63 per draft</t>
  </si>
  <si>
    <r>
      <rPr>
        <b/>
        <sz val="14"/>
        <color rgb="FF0000FF"/>
        <rFont val="Arial"/>
        <family val="2"/>
      </rPr>
      <t>$1,536.15</t>
    </r>
    <r>
      <rPr>
        <sz val="14"/>
        <color rgb="FF0000FF"/>
        <rFont val="Arial"/>
        <family val="2"/>
      </rPr>
      <t>; Free Online</t>
    </r>
  </si>
  <si>
    <r>
      <rPr>
        <b/>
        <sz val="14"/>
        <color rgb="FF0000FF"/>
        <rFont val="Arial"/>
        <family val="2"/>
      </rPr>
      <t>$190.80</t>
    </r>
    <r>
      <rPr>
        <sz val="14"/>
        <color rgb="FF0000FF"/>
        <rFont val="Arial"/>
        <family val="2"/>
      </rPr>
      <t xml:space="preserve"> threshold of $5,000.00 and USD 100.00                                                           </t>
    </r>
  </si>
  <si>
    <r>
      <t xml:space="preserve">USD1.00 - </t>
    </r>
    <r>
      <rPr>
        <b/>
        <sz val="14"/>
        <color rgb="FF0000FF"/>
        <rFont val="Arial"/>
        <family val="2"/>
      </rPr>
      <t>USD1.30</t>
    </r>
    <r>
      <rPr>
        <sz val="14"/>
        <color rgb="FF0000FF"/>
        <rFont val="Arial"/>
        <family val="2"/>
      </rPr>
      <t xml:space="preserve"> per cheque negotiated</t>
    </r>
  </si>
  <si>
    <r>
      <rPr>
        <b/>
        <sz val="14"/>
        <color rgb="FF0000FF"/>
        <rFont val="Arial"/>
        <family val="2"/>
      </rPr>
      <t>$86.95</t>
    </r>
    <r>
      <rPr>
        <sz val="14"/>
        <color rgb="FF0000FF"/>
        <rFont val="Arial"/>
        <family val="2"/>
      </rPr>
      <t>; $0</t>
    </r>
  </si>
  <si>
    <r>
      <rPr>
        <b/>
        <sz val="14"/>
        <color rgb="FF0000FF"/>
        <rFont val="Arial"/>
        <family val="2"/>
      </rPr>
      <t>$2.50</t>
    </r>
    <r>
      <rPr>
        <sz val="14"/>
        <color rgb="FF0000FF"/>
        <rFont val="Arial"/>
        <family val="2"/>
      </rPr>
      <t xml:space="preserve">; </t>
    </r>
    <r>
      <rPr>
        <sz val="14"/>
        <color rgb="FFFF0000"/>
        <rFont val="Arial"/>
        <family val="2"/>
      </rPr>
      <t>($9.00)</t>
    </r>
  </si>
  <si>
    <r>
      <rPr>
        <sz val="14"/>
        <color rgb="FFFF0000"/>
        <rFont val="Arial"/>
        <family val="2"/>
      </rPr>
      <t>($28.00)</t>
    </r>
    <r>
      <rPr>
        <sz val="14"/>
        <color rgb="FF0000FF"/>
        <rFont val="Arial"/>
        <family val="2"/>
      </rPr>
      <t xml:space="preserve">; </t>
    </r>
    <r>
      <rPr>
        <b/>
        <sz val="14"/>
        <color rgb="FF0000FF"/>
        <rFont val="Arial"/>
        <family val="2"/>
      </rPr>
      <t>$1.00</t>
    </r>
  </si>
  <si>
    <r>
      <rPr>
        <b/>
        <sz val="14"/>
        <color rgb="FF0000FF"/>
        <rFont val="Arial"/>
        <family val="2"/>
      </rPr>
      <t>11%</t>
    </r>
    <r>
      <rPr>
        <sz val="14"/>
        <color rgb="FF0000FF"/>
        <rFont val="Arial"/>
        <family val="2"/>
      </rPr>
      <t xml:space="preserve">; </t>
    </r>
    <r>
      <rPr>
        <sz val="14"/>
        <color rgb="FFFF0000"/>
        <rFont val="Arial"/>
        <family val="2"/>
      </rPr>
      <t>-15%</t>
    </r>
  </si>
  <si>
    <r>
      <rPr>
        <sz val="14"/>
        <color rgb="FFFF0000"/>
        <rFont val="Arial"/>
        <family val="2"/>
      </rPr>
      <t>-48%</t>
    </r>
    <r>
      <rPr>
        <sz val="14"/>
        <color rgb="FF0000FF"/>
        <rFont val="Arial"/>
        <family val="2"/>
      </rPr>
      <t xml:space="preserve">; </t>
    </r>
    <r>
      <rPr>
        <b/>
        <sz val="14"/>
        <color rgb="FF0000FF"/>
        <rFont val="Arial"/>
        <family val="2"/>
      </rPr>
      <t>2%</t>
    </r>
  </si>
  <si>
    <t>($5,389.70) - ($8,795.25)</t>
  </si>
  <si>
    <t>$2,763.94  ScotiaGold and Platinum</t>
  </si>
  <si>
    <r>
      <rPr>
        <b/>
        <sz val="14"/>
        <color rgb="FF0000FF"/>
        <rFont val="Arial"/>
        <family val="2"/>
      </rPr>
      <t>$25.00</t>
    </r>
    <r>
      <rPr>
        <sz val="14"/>
        <color rgb="FF0000FF"/>
        <rFont val="Arial"/>
        <family val="2"/>
      </rPr>
      <t>; $50.00</t>
    </r>
  </si>
  <si>
    <r>
      <t xml:space="preserve">$31.00; </t>
    </r>
    <r>
      <rPr>
        <b/>
        <sz val="14"/>
        <color rgb="FF0000FF"/>
        <rFont val="Arial"/>
        <family val="2"/>
      </rPr>
      <t>$60.00</t>
    </r>
  </si>
  <si>
    <t xml:space="preserve">Visa Preferred Gold - FREE;                        $1,727.47 - $4,654.29                           </t>
  </si>
  <si>
    <t>$249.64; $301.15</t>
  </si>
  <si>
    <t>7%; 8%</t>
  </si>
  <si>
    <t>$25.00; $50.00</t>
  </si>
  <si>
    <r>
      <rPr>
        <sz val="14"/>
        <color rgb="FFFF0000"/>
        <rFont val="Arial"/>
        <family val="2"/>
      </rPr>
      <t>$24.00</t>
    </r>
    <r>
      <rPr>
        <sz val="14"/>
        <color rgb="FF0000FF"/>
        <rFont val="Arial"/>
        <family val="2"/>
      </rPr>
      <t>;</t>
    </r>
    <r>
      <rPr>
        <sz val="14"/>
        <color rgb="FFFF0000"/>
        <rFont val="Arial"/>
        <family val="2"/>
      </rPr>
      <t xml:space="preserve"> ($9.00)</t>
    </r>
  </si>
  <si>
    <r>
      <t xml:space="preserve">41%; </t>
    </r>
    <r>
      <rPr>
        <sz val="14"/>
        <color rgb="FFFF0000"/>
        <rFont val="Arial"/>
        <family val="2"/>
      </rPr>
      <t>-15%</t>
    </r>
  </si>
  <si>
    <t>0%; 30%</t>
  </si>
  <si>
    <t>$5.25 - $97.15</t>
  </si>
  <si>
    <t xml:space="preserve">Minimum $799.57                                     </t>
  </si>
  <si>
    <t>1% - 24%</t>
  </si>
  <si>
    <t>Minimum $103.5</t>
  </si>
  <si>
    <t>USD$0.00 - USD 0.30</t>
  </si>
  <si>
    <r>
      <rPr>
        <b/>
        <sz val="14"/>
        <color rgb="FFFF0000"/>
        <rFont val="Arial"/>
        <family val="2"/>
      </rPr>
      <t>($190.00)</t>
    </r>
    <r>
      <rPr>
        <b/>
        <sz val="14"/>
        <color rgb="FF0000FF"/>
        <rFont val="Arial"/>
        <family val="2"/>
      </rPr>
      <t xml:space="preserve">; $0 </t>
    </r>
  </si>
  <si>
    <r>
      <rPr>
        <b/>
        <sz val="14"/>
        <color rgb="FFFF0000"/>
        <rFont val="Arial"/>
        <family val="2"/>
      </rPr>
      <t>-50%</t>
    </r>
    <r>
      <rPr>
        <b/>
        <sz val="14"/>
        <color rgb="FF0000FF"/>
        <rFont val="Arial"/>
        <family val="2"/>
      </rPr>
      <t>;0%</t>
    </r>
  </si>
  <si>
    <t>$221.93; $249.64</t>
  </si>
  <si>
    <t>6%; 7%</t>
  </si>
  <si>
    <t>**Cheque Returned NSF : USD 41.85; CAD 41.85;   EUR 36.63</t>
  </si>
  <si>
    <t>J$10.80; USD0.00 Threshold</t>
  </si>
  <si>
    <t>6%; USD 0% Threshold</t>
  </si>
  <si>
    <r>
      <rPr>
        <b/>
        <sz val="14"/>
        <color rgb="FF0000FF"/>
        <rFont val="Arial"/>
        <family val="2"/>
      </rPr>
      <t xml:space="preserve">Minimum $14,125.75                </t>
    </r>
    <r>
      <rPr>
        <sz val="14"/>
        <color rgb="FF0000FF"/>
        <rFont val="Arial"/>
        <family val="2"/>
      </rPr>
      <t xml:space="preserve">                                      </t>
    </r>
    <r>
      <rPr>
        <b/>
        <sz val="14"/>
        <color rgb="FF0000FF"/>
        <rFont val="Arial"/>
        <family val="2"/>
      </rPr>
      <t>3.71% of loan amount</t>
    </r>
    <r>
      <rPr>
        <sz val="14"/>
        <color rgb="FF0000FF"/>
        <rFont val="Arial"/>
        <family val="2"/>
      </rPr>
      <t>. .</t>
    </r>
  </si>
  <si>
    <r>
      <t>$427.02</t>
    </r>
    <r>
      <rPr>
        <b/>
        <vertAlign val="superscript"/>
        <sz val="22"/>
        <color rgb="FF7030A0"/>
        <rFont val="Calibri"/>
        <family val="2"/>
      </rPr>
      <t>Ω</t>
    </r>
  </si>
  <si>
    <r>
      <t xml:space="preserve">     </t>
    </r>
    <r>
      <rPr>
        <b/>
        <sz val="16"/>
        <color rgb="FF7030A0"/>
        <rFont val="Calibri"/>
        <family val="2"/>
      </rPr>
      <t xml:space="preserve">Ω - </t>
    </r>
    <r>
      <rPr>
        <b/>
        <sz val="16"/>
        <color rgb="FF7030A0"/>
        <rFont val="Arial"/>
        <family val="2"/>
      </rPr>
      <t>Fee will be waived for PATH, Accountant General Pension, NIS and Poor Relief and petty cash cheques</t>
    </r>
  </si>
  <si>
    <t>FEES AND CHARGES</t>
  </si>
  <si>
    <t xml:space="preserve">J$1,569.52**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</si>
</sst>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"/>
    <numFmt numFmtId="168" formatCode="yyyy\ mm\ dd"/>
    <numFmt numFmtId="169" formatCode="&quot;$&quot;#,##0.00"/>
    <numFmt numFmtId="170" formatCode="[$USD]\ #,##0.00"/>
    <numFmt numFmtId="171" formatCode="[$USD]\ #,##0.00_);[Red]\([$USD]\ #,##0.00\)"/>
    <numFmt numFmtId="172" formatCode="0.0%"/>
  </numFmts>
  <fonts count="3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color indexed="12"/>
      <name val="Arial"/>
      <family val="2"/>
    </font>
    <font>
      <sz val="14"/>
      <color rgb="FF0000FF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4"/>
      <color rgb="FFFF0000"/>
      <name val="Arial"/>
      <family val="2"/>
    </font>
    <font>
      <b/>
      <sz val="14"/>
      <color rgb="FF0000FF"/>
      <name val="Arial"/>
      <family val="2"/>
    </font>
    <font>
      <sz val="10"/>
      <name val="Arial"/>
      <family val="2"/>
    </font>
    <font>
      <b/>
      <sz val="18"/>
      <color rgb="FF0000FF"/>
      <name val="Arial"/>
      <family val="2"/>
    </font>
    <font>
      <sz val="16"/>
      <color rgb="FF0000FF"/>
      <name val="Arial"/>
      <family val="2"/>
    </font>
    <font>
      <b/>
      <sz val="14"/>
      <color rgb="FFFF0000"/>
      <name val="Arial"/>
      <family val="2"/>
    </font>
    <font>
      <b/>
      <sz val="16"/>
      <color rgb="FF7030A0"/>
      <name val="Arial"/>
      <family val="2"/>
    </font>
    <font>
      <sz val="14"/>
      <color rgb="FF7030A0"/>
      <name val="Arial"/>
      <family val="2"/>
    </font>
    <font>
      <b/>
      <sz val="14"/>
      <color rgb="FF0000FF"/>
      <name val="Calibri"/>
      <family val="2"/>
    </font>
    <font>
      <b/>
      <sz val="16"/>
      <color rgb="FF7030A0"/>
      <name val="Calibri"/>
      <family val="2"/>
    </font>
    <font>
      <b/>
      <vertAlign val="superscript"/>
      <sz val="22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237">
    <xf numFmtId="0" fontId="0" fillId="0" borderId="0" xfId="0"/>
    <xf numFmtId="0" fontId="2" fillId="0" borderId="1" xfId="0" applyFont="1" applyBorder="1"/>
    <xf numFmtId="168" fontId="2" fillId="0" borderId="1" xfId="0" applyNumberFormat="1" applyFont="1" applyBorder="1"/>
    <xf numFmtId="167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indent="2"/>
    </xf>
    <xf numFmtId="0" fontId="5" fillId="0" borderId="1" xfId="0" applyFont="1" applyFill="1" applyBorder="1"/>
    <xf numFmtId="167" fontId="4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4" fillId="0" borderId="1" xfId="0" quotePrefix="1" applyFont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inden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/>
    <xf numFmtId="168" fontId="4" fillId="0" borderId="1" xfId="0" applyNumberFormat="1" applyFont="1" applyBorder="1"/>
    <xf numFmtId="0" fontId="4" fillId="0" borderId="2" xfId="0" applyFont="1" applyBorder="1"/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 indent="2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168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5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 wrapText="1"/>
    </xf>
    <xf numFmtId="39" fontId="14" fillId="0" borderId="1" xfId="0" applyNumberFormat="1" applyFont="1" applyFill="1" applyBorder="1" applyAlignment="1">
      <alignment horizontal="center" wrapText="1"/>
    </xf>
    <xf numFmtId="3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39" fontId="14" fillId="2" borderId="1" xfId="0" applyNumberFormat="1" applyFont="1" applyFill="1" applyBorder="1" applyAlignment="1">
      <alignment horizontal="center" wrapText="1"/>
    </xf>
    <xf numFmtId="16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/>
    </xf>
    <xf numFmtId="169" fontId="14" fillId="0" borderId="1" xfId="0" applyNumberFormat="1" applyFont="1" applyFill="1" applyBorder="1" applyAlignment="1">
      <alignment horizontal="center"/>
    </xf>
    <xf numFmtId="169" fontId="14" fillId="0" borderId="1" xfId="0" applyNumberFormat="1" applyFont="1" applyBorder="1" applyAlignment="1">
      <alignment horizontal="center"/>
    </xf>
    <xf numFmtId="4" fontId="15" fillId="0" borderId="1" xfId="0" applyNumberFormat="1" applyFont="1" applyFill="1" applyBorder="1" applyAlignment="1">
      <alignment horizontal="center" wrapText="1"/>
    </xf>
    <xf numFmtId="15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 wrapText="1"/>
    </xf>
    <xf numFmtId="39" fontId="15" fillId="0" borderId="1" xfId="0" applyNumberFormat="1" applyFont="1" applyFill="1" applyBorder="1" applyAlignment="1">
      <alignment horizontal="center" wrapText="1"/>
    </xf>
    <xf numFmtId="39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0" fontId="15" fillId="0" borderId="1" xfId="0" applyNumberFormat="1" applyFont="1" applyFill="1" applyBorder="1" applyAlignment="1">
      <alignment horizontal="center" wrapText="1"/>
    </xf>
    <xf numFmtId="39" fontId="15" fillId="2" borderId="1" xfId="0" applyNumberFormat="1" applyFont="1" applyFill="1" applyBorder="1" applyAlignment="1">
      <alignment horizontal="center" wrapText="1"/>
    </xf>
    <xf numFmtId="169" fontId="15" fillId="0" borderId="1" xfId="0" applyNumberFormat="1" applyFont="1" applyFill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 wrapText="1"/>
    </xf>
    <xf numFmtId="169" fontId="15" fillId="0" borderId="1" xfId="0" applyNumberFormat="1" applyFont="1" applyBorder="1" applyAlignment="1">
      <alignment horizontal="center" wrapText="1"/>
    </xf>
    <xf numFmtId="169" fontId="14" fillId="0" borderId="1" xfId="0" applyNumberFormat="1" applyFont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indent="1"/>
    </xf>
    <xf numFmtId="0" fontId="10" fillId="0" borderId="1" xfId="0" applyFont="1" applyBorder="1" applyAlignment="1">
      <alignment horizontal="left" indent="2"/>
    </xf>
    <xf numFmtId="0" fontId="11" fillId="0" borderId="0" xfId="0" applyFont="1" applyBorder="1"/>
    <xf numFmtId="0" fontId="11" fillId="0" borderId="0" xfId="0" applyFont="1"/>
    <xf numFmtId="168" fontId="11" fillId="0" borderId="0" xfId="0" applyNumberFormat="1" applyFont="1" applyFill="1" applyBorder="1" applyAlignment="1">
      <alignment horizontal="left"/>
    </xf>
    <xf numFmtId="168" fontId="11" fillId="0" borderId="0" xfId="0" applyNumberFormat="1" applyFont="1" applyFill="1" applyBorder="1" applyAlignment="1"/>
    <xf numFmtId="0" fontId="11" fillId="0" borderId="0" xfId="0" quotePrefix="1" applyFont="1" applyBorder="1"/>
    <xf numFmtId="0" fontId="3" fillId="0" borderId="1" xfId="0" applyFont="1" applyFill="1" applyBorder="1" applyAlignment="1">
      <alignment horizontal="left" wrapText="1" indent="1"/>
    </xf>
    <xf numFmtId="0" fontId="12" fillId="0" borderId="0" xfId="0" applyFont="1" applyBorder="1" applyAlignment="1"/>
    <xf numFmtId="168" fontId="4" fillId="0" borderId="2" xfId="0" applyNumberFormat="1" applyFont="1" applyBorder="1"/>
    <xf numFmtId="168" fontId="4" fillId="0" borderId="0" xfId="0" applyNumberFormat="1" applyFont="1" applyBorder="1"/>
    <xf numFmtId="164" fontId="15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indent="2"/>
    </xf>
    <xf numFmtId="0" fontId="4" fillId="0" borderId="3" xfId="0" applyFont="1" applyBorder="1"/>
    <xf numFmtId="0" fontId="4" fillId="0" borderId="4" xfId="0" applyFont="1" applyBorder="1"/>
    <xf numFmtId="165" fontId="1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indent="3"/>
    </xf>
    <xf numFmtId="164" fontId="14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indent="1"/>
    </xf>
    <xf numFmtId="0" fontId="11" fillId="0" borderId="0" xfId="0" applyFont="1" applyBorder="1" applyAlignment="1"/>
    <xf numFmtId="169" fontId="15" fillId="2" borderId="1" xfId="0" applyNumberFormat="1" applyFont="1" applyFill="1" applyBorder="1" applyAlignment="1">
      <alignment horizontal="center" wrapText="1"/>
    </xf>
    <xf numFmtId="168" fontId="16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/>
    <xf numFmtId="0" fontId="14" fillId="3" borderId="1" xfId="0" applyFont="1" applyFill="1" applyBorder="1"/>
    <xf numFmtId="169" fontId="15" fillId="3" borderId="1" xfId="0" applyNumberFormat="1" applyFont="1" applyFill="1" applyBorder="1" applyAlignment="1">
      <alignment horizontal="center"/>
    </xf>
    <xf numFmtId="169" fontId="14" fillId="3" borderId="1" xfId="0" applyNumberFormat="1" applyFont="1" applyFill="1" applyBorder="1" applyAlignment="1">
      <alignment horizontal="center"/>
    </xf>
    <xf numFmtId="169" fontId="15" fillId="3" borderId="1" xfId="0" applyNumberFormat="1" applyFont="1" applyFill="1" applyBorder="1" applyAlignment="1">
      <alignment horizontal="center" wrapText="1"/>
    </xf>
    <xf numFmtId="169" fontId="14" fillId="3" borderId="1" xfId="0" applyNumberFormat="1" applyFont="1" applyFill="1" applyBorder="1" applyAlignment="1">
      <alignment horizontal="center" wrapText="1"/>
    </xf>
    <xf numFmtId="9" fontId="1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169" fontId="14" fillId="3" borderId="1" xfId="0" applyNumberFormat="1" applyFont="1" applyFill="1" applyBorder="1"/>
    <xf numFmtId="9" fontId="14" fillId="3" borderId="1" xfId="0" applyNumberFormat="1" applyFont="1" applyFill="1" applyBorder="1"/>
    <xf numFmtId="15" fontId="15" fillId="3" borderId="1" xfId="0" applyNumberFormat="1" applyFont="1" applyFill="1" applyBorder="1"/>
    <xf numFmtId="15" fontId="14" fillId="3" borderId="1" xfId="0" applyNumberFormat="1" applyFont="1" applyFill="1" applyBorder="1"/>
    <xf numFmtId="168" fontId="15" fillId="3" borderId="1" xfId="0" applyNumberFormat="1" applyFont="1" applyFill="1" applyBorder="1" applyAlignment="1" applyProtection="1">
      <alignment horizontal="center"/>
      <protection locked="0"/>
    </xf>
    <xf numFmtId="168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39" fontId="15" fillId="3" borderId="1" xfId="0" applyNumberFormat="1" applyFont="1" applyFill="1" applyBorder="1" applyAlignment="1">
      <alignment horizontal="center"/>
    </xf>
    <xf numFmtId="39" fontId="14" fillId="3" borderId="1" xfId="0" applyNumberFormat="1" applyFont="1" applyFill="1" applyBorder="1" applyAlignment="1">
      <alignment horizontal="center"/>
    </xf>
    <xf numFmtId="9" fontId="14" fillId="3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0" fontId="18" fillId="3" borderId="1" xfId="0" applyFont="1" applyFill="1" applyBorder="1"/>
    <xf numFmtId="0" fontId="15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5" fillId="3" borderId="1" xfId="0" applyFont="1" applyFill="1" applyBorder="1"/>
    <xf numFmtId="0" fontId="14" fillId="2" borderId="1" xfId="0" applyFont="1" applyFill="1" applyBorder="1" applyAlignment="1">
      <alignment horizontal="center"/>
    </xf>
    <xf numFmtId="0" fontId="16" fillId="3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165" fontId="14" fillId="0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4" fillId="2" borderId="0" xfId="0" applyFont="1" applyFill="1" applyBorder="1"/>
    <xf numFmtId="165" fontId="14" fillId="2" borderId="0" xfId="1" applyNumberFormat="1" applyFont="1" applyFill="1" applyBorder="1" applyAlignment="1">
      <alignment horizontal="center" wrapText="1"/>
    </xf>
    <xf numFmtId="9" fontId="19" fillId="2" borderId="0" xfId="1" applyNumberFormat="1" applyFont="1" applyFill="1" applyBorder="1" applyAlignment="1">
      <alignment horizontal="center" wrapText="1"/>
    </xf>
    <xf numFmtId="165" fontId="14" fillId="2" borderId="0" xfId="0" applyNumberFormat="1" applyFont="1" applyFill="1" applyBorder="1" applyAlignment="1">
      <alignment horizontal="center" wrapText="1"/>
    </xf>
    <xf numFmtId="9" fontId="19" fillId="2" borderId="0" xfId="0" applyNumberFormat="1" applyFont="1" applyFill="1" applyBorder="1" applyAlignment="1">
      <alignment horizontal="center" wrapText="1"/>
    </xf>
    <xf numFmtId="169" fontId="14" fillId="2" borderId="0" xfId="0" applyNumberFormat="1" applyFont="1" applyFill="1" applyBorder="1" applyAlignment="1">
      <alignment horizontal="center" wrapText="1"/>
    </xf>
    <xf numFmtId="9" fontId="14" fillId="2" borderId="0" xfId="0" applyNumberFormat="1" applyFont="1" applyFill="1" applyBorder="1" applyAlignment="1">
      <alignment horizontal="center" wrapText="1"/>
    </xf>
    <xf numFmtId="169" fontId="20" fillId="2" borderId="0" xfId="0" applyNumberFormat="1" applyFont="1" applyFill="1" applyBorder="1" applyAlignment="1">
      <alignment horizontal="center" wrapText="1"/>
    </xf>
    <xf numFmtId="9" fontId="20" fillId="2" borderId="0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168" fontId="20" fillId="3" borderId="1" xfId="0" applyNumberFormat="1" applyFont="1" applyFill="1" applyBorder="1" applyAlignment="1">
      <alignment horizontal="center" wrapText="1"/>
    </xf>
    <xf numFmtId="9" fontId="14" fillId="0" borderId="1" xfId="1" applyNumberFormat="1" applyFont="1" applyFill="1" applyBorder="1" applyAlignment="1">
      <alignment horizontal="center" wrapText="1"/>
    </xf>
    <xf numFmtId="39" fontId="14" fillId="3" borderId="1" xfId="0" applyNumberFormat="1" applyFont="1" applyFill="1" applyBorder="1" applyAlignment="1">
      <alignment horizontal="center" wrapText="1"/>
    </xf>
    <xf numFmtId="9" fontId="14" fillId="0" borderId="1" xfId="1" quotePrefix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/>
    <xf numFmtId="169" fontId="4" fillId="0" borderId="1" xfId="0" applyNumberFormat="1" applyFont="1" applyFill="1" applyBorder="1" applyAlignment="1">
      <alignment horizontal="center" wrapText="1"/>
    </xf>
    <xf numFmtId="15" fontId="4" fillId="0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 horizontal="center"/>
    </xf>
    <xf numFmtId="16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15" fontId="4" fillId="3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8" fontId="4" fillId="3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39" fontId="4" fillId="0" borderId="1" xfId="0" applyNumberFormat="1" applyFont="1" applyFill="1" applyBorder="1" applyAlignment="1">
      <alignment horizontal="center"/>
    </xf>
    <xf numFmtId="39" fontId="4" fillId="2" borderId="1" xfId="0" applyNumberFormat="1" applyFont="1" applyFill="1" applyBorder="1" applyAlignment="1">
      <alignment horizontal="center" wrapText="1"/>
    </xf>
    <xf numFmtId="39" fontId="4" fillId="3" borderId="1" xfId="0" applyNumberFormat="1" applyFont="1" applyFill="1" applyBorder="1" applyAlignment="1">
      <alignment horizontal="center"/>
    </xf>
    <xf numFmtId="0" fontId="21" fillId="3" borderId="1" xfId="0" applyFont="1" applyFill="1" applyBorder="1"/>
    <xf numFmtId="39" fontId="4" fillId="0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 horizontal="center" wrapText="1"/>
    </xf>
    <xf numFmtId="169" fontId="4" fillId="2" borderId="1" xfId="0" applyNumberFormat="1" applyFont="1" applyFill="1" applyBorder="1" applyAlignment="1">
      <alignment horizontal="center" wrapText="1"/>
    </xf>
    <xf numFmtId="9" fontId="4" fillId="0" borderId="1" xfId="1" applyNumberFormat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171" fontId="15" fillId="0" borderId="1" xfId="0" applyNumberFormat="1" applyFont="1" applyBorder="1" applyAlignment="1">
      <alignment horizontal="center"/>
    </xf>
    <xf numFmtId="171" fontId="14" fillId="0" borderId="1" xfId="1" applyNumberFormat="1" applyFont="1" applyFill="1" applyBorder="1" applyAlignment="1">
      <alignment horizontal="center" wrapText="1"/>
    </xf>
    <xf numFmtId="171" fontId="14" fillId="0" borderId="1" xfId="0" applyNumberFormat="1" applyFont="1" applyBorder="1" applyAlignment="1">
      <alignment horizontal="center"/>
    </xf>
    <xf numFmtId="9" fontId="4" fillId="0" borderId="1" xfId="1" quotePrefix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9" fontId="4" fillId="0" borderId="1" xfId="1" applyFont="1" applyBorder="1"/>
    <xf numFmtId="9" fontId="4" fillId="2" borderId="1" xfId="0" quotePrefix="1" applyNumberFormat="1" applyFont="1" applyFill="1" applyBorder="1" applyAlignment="1">
      <alignment horizontal="center" wrapText="1"/>
    </xf>
    <xf numFmtId="9" fontId="19" fillId="0" borderId="1" xfId="1" quotePrefix="1" applyNumberFormat="1" applyFont="1" applyFill="1" applyBorder="1" applyAlignment="1">
      <alignment horizontal="center" wrapText="1"/>
    </xf>
    <xf numFmtId="9" fontId="4" fillId="0" borderId="1" xfId="0" quotePrefix="1" applyNumberFormat="1" applyFont="1" applyBorder="1" applyAlignment="1">
      <alignment horizontal="center"/>
    </xf>
    <xf numFmtId="9" fontId="4" fillId="3" borderId="1" xfId="0" applyNumberFormat="1" applyFont="1" applyFill="1" applyBorder="1"/>
    <xf numFmtId="9" fontId="4" fillId="0" borderId="1" xfId="0" quotePrefix="1" applyNumberFormat="1" applyFont="1" applyBorder="1" applyAlignment="1">
      <alignment horizontal="center" wrapText="1"/>
    </xf>
    <xf numFmtId="169" fontId="4" fillId="2" borderId="1" xfId="0" applyNumberFormat="1" applyFont="1" applyFill="1" applyBorder="1" applyAlignment="1">
      <alignment horizontal="center"/>
    </xf>
    <xf numFmtId="9" fontId="4" fillId="2" borderId="1" xfId="0" quotePrefix="1" applyNumberFormat="1" applyFont="1" applyFill="1" applyBorder="1" applyAlignment="1">
      <alignment horizontal="center"/>
    </xf>
    <xf numFmtId="9" fontId="4" fillId="0" borderId="1" xfId="0" quotePrefix="1" applyNumberFormat="1" applyFont="1" applyFill="1" applyBorder="1" applyAlignment="1">
      <alignment horizontal="center" wrapText="1"/>
    </xf>
    <xf numFmtId="169" fontId="4" fillId="3" borderId="1" xfId="0" applyNumberFormat="1" applyFont="1" applyFill="1" applyBorder="1"/>
    <xf numFmtId="169" fontId="4" fillId="0" borderId="1" xfId="0" quotePrefix="1" applyNumberFormat="1" applyFont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9" fontId="4" fillId="3" borderId="1" xfId="0" applyNumberFormat="1" applyFont="1" applyFill="1" applyBorder="1" applyAlignment="1">
      <alignment horizontal="center" wrapText="1"/>
    </xf>
    <xf numFmtId="171" fontId="4" fillId="0" borderId="1" xfId="0" applyNumberFormat="1" applyFont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10" fontId="4" fillId="0" borderId="1" xfId="1" applyNumberFormat="1" applyFont="1" applyBorder="1"/>
    <xf numFmtId="9" fontId="19" fillId="0" borderId="1" xfId="1" applyFont="1" applyBorder="1"/>
    <xf numFmtId="9" fontId="4" fillId="3" borderId="1" xfId="1" applyFont="1" applyFill="1" applyBorder="1"/>
    <xf numFmtId="170" fontId="4" fillId="0" borderId="1" xfId="0" applyNumberFormat="1" applyFont="1" applyFill="1" applyBorder="1" applyAlignment="1">
      <alignment horizontal="center"/>
    </xf>
    <xf numFmtId="39" fontId="4" fillId="3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168" fontId="22" fillId="4" borderId="8" xfId="0" applyNumberFormat="1" applyFont="1" applyFill="1" applyBorder="1" applyAlignment="1">
      <alignment horizontal="center"/>
    </xf>
    <xf numFmtId="0" fontId="20" fillId="3" borderId="1" xfId="0" applyFont="1" applyFill="1" applyBorder="1" applyAlignment="1"/>
    <xf numFmtId="0" fontId="20" fillId="3" borderId="1" xfId="0" applyFont="1" applyFill="1" applyBorder="1" applyAlignment="1">
      <alignment horizontal="center" wrapText="1"/>
    </xf>
    <xf numFmtId="9" fontId="23" fillId="0" borderId="1" xfId="0" applyNumberFormat="1" applyFont="1" applyFill="1" applyBorder="1" applyAlignment="1">
      <alignment horizontal="center" wrapText="1"/>
    </xf>
    <xf numFmtId="9" fontId="4" fillId="0" borderId="1" xfId="1" applyFont="1" applyFill="1" applyBorder="1" applyAlignment="1">
      <alignment horizontal="center" wrapText="1"/>
    </xf>
    <xf numFmtId="172" fontId="4" fillId="0" borderId="1" xfId="1" applyNumberFormat="1" applyFont="1" applyBorder="1"/>
    <xf numFmtId="165" fontId="19" fillId="0" borderId="1" xfId="1" applyNumberFormat="1" applyFont="1" applyFill="1" applyBorder="1" applyAlignment="1">
      <alignment horizontal="center" wrapText="1"/>
    </xf>
    <xf numFmtId="166" fontId="4" fillId="0" borderId="1" xfId="0" applyNumberFormat="1" applyFont="1" applyBorder="1"/>
    <xf numFmtId="9" fontId="14" fillId="0" borderId="1" xfId="1" applyFont="1" applyFill="1" applyBorder="1" applyAlignment="1">
      <alignment horizontal="center" wrapText="1"/>
    </xf>
    <xf numFmtId="9" fontId="4" fillId="0" borderId="1" xfId="1" quotePrefix="1" applyFont="1" applyBorder="1" applyAlignment="1">
      <alignment horizontal="center" wrapText="1"/>
    </xf>
    <xf numFmtId="165" fontId="4" fillId="0" borderId="1" xfId="0" applyNumberFormat="1" applyFont="1" applyBorder="1"/>
    <xf numFmtId="169" fontId="20" fillId="0" borderId="1" xfId="0" applyNumberFormat="1" applyFont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wrapText="1"/>
    </xf>
    <xf numFmtId="10" fontId="20" fillId="0" borderId="1" xfId="0" applyNumberFormat="1" applyFont="1" applyFill="1" applyBorder="1" applyAlignment="1">
      <alignment horizontal="center" wrapText="1"/>
    </xf>
    <xf numFmtId="164" fontId="20" fillId="2" borderId="1" xfId="0" applyNumberFormat="1" applyFont="1" applyFill="1" applyBorder="1" applyAlignment="1">
      <alignment horizontal="center" wrapText="1"/>
    </xf>
    <xf numFmtId="169" fontId="20" fillId="0" borderId="1" xfId="0" applyNumberFormat="1" applyFont="1" applyFill="1" applyBorder="1" applyAlignment="1">
      <alignment horizontal="center" wrapText="1"/>
    </xf>
    <xf numFmtId="9" fontId="20" fillId="0" borderId="1" xfId="1" applyNumberFormat="1" applyFont="1" applyFill="1" applyBorder="1" applyAlignment="1">
      <alignment horizontal="center" wrapText="1"/>
    </xf>
    <xf numFmtId="165" fontId="20" fillId="0" borderId="1" xfId="1" applyNumberFormat="1" applyFont="1" applyFill="1" applyBorder="1" applyAlignment="1">
      <alignment horizontal="center" wrapText="1"/>
    </xf>
    <xf numFmtId="9" fontId="19" fillId="0" borderId="1" xfId="1" applyNumberFormat="1" applyFont="1" applyFill="1" applyBorder="1" applyAlignment="1">
      <alignment horizontal="center" wrapText="1"/>
    </xf>
    <xf numFmtId="168" fontId="3" fillId="3" borderId="1" xfId="0" applyNumberFormat="1" applyFont="1" applyFill="1" applyBorder="1" applyAlignment="1">
      <alignment horizontal="center" wrapText="1"/>
    </xf>
    <xf numFmtId="9" fontId="20" fillId="0" borderId="1" xfId="1" quotePrefix="1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indent="2"/>
    </xf>
    <xf numFmtId="0" fontId="20" fillId="0" borderId="1" xfId="0" applyFont="1" applyBorder="1" applyAlignment="1">
      <alignment horizontal="left" indent="2"/>
    </xf>
    <xf numFmtId="168" fontId="25" fillId="0" borderId="0" xfId="0" applyNumberFormat="1" applyFont="1" applyBorder="1"/>
    <xf numFmtId="0" fontId="26" fillId="0" borderId="0" xfId="0" applyFont="1" applyBorder="1"/>
    <xf numFmtId="169" fontId="27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0" fontId="14" fillId="0" borderId="1" xfId="1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168" fontId="9" fillId="4" borderId="8" xfId="0" applyNumberFormat="1" applyFont="1" applyFill="1" applyBorder="1" applyAlignment="1">
      <alignment horizontal="center"/>
    </xf>
    <xf numFmtId="168" fontId="9" fillId="4" borderId="5" xfId="0" applyNumberFormat="1" applyFont="1" applyFill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0000FF"/>
      <color rgb="FF005392"/>
      <color rgb="FF060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1"/>
  <sheetViews>
    <sheetView tabSelected="1" view="pageBreakPreview" zoomScale="60" zoomScaleNormal="60" workbookViewId="0">
      <pane ySplit="1" topLeftCell="A2" activePane="bottomLeft" state="frozen"/>
      <selection pane="bottomLeft" activeCell="F13" sqref="F13"/>
    </sheetView>
  </sheetViews>
  <sheetFormatPr defaultColWidth="9" defaultRowHeight="14.25" x14ac:dyDescent="0.2"/>
  <cols>
    <col min="1" max="1" width="14.85546875" style="1" customWidth="1"/>
    <col min="2" max="2" width="68.7109375" style="2" customWidth="1"/>
    <col min="3" max="3" width="45" style="1" customWidth="1"/>
    <col min="4" max="4" width="59.140625" style="1" customWidth="1"/>
    <col min="5" max="5" width="58.140625" style="1" customWidth="1"/>
    <col min="6" max="7" width="20.85546875" style="1" customWidth="1"/>
    <col min="8" max="8" width="41" style="1" customWidth="1"/>
    <col min="9" max="9" width="39.5703125" style="1" customWidth="1"/>
    <col min="10" max="10" width="9.28515625" style="1" bestFit="1" customWidth="1"/>
    <col min="11" max="11" width="16.42578125" style="1" bestFit="1" customWidth="1"/>
    <col min="12" max="12" width="17" style="1" customWidth="1"/>
    <col min="13" max="13" width="12.42578125" style="1" bestFit="1" customWidth="1"/>
    <col min="14" max="16384" width="9" style="1"/>
  </cols>
  <sheetData>
    <row r="1" spans="1:9" s="38" customFormat="1" ht="10.5" customHeight="1" x14ac:dyDescent="0.2">
      <c r="B1" s="39"/>
    </row>
    <row r="2" spans="1:9" s="40" customFormat="1" ht="40.5" customHeight="1" x14ac:dyDescent="0.35">
      <c r="A2" s="230"/>
      <c r="B2" s="230" t="s">
        <v>0</v>
      </c>
      <c r="C2" s="235" t="s">
        <v>215</v>
      </c>
      <c r="D2" s="236"/>
      <c r="E2" s="200"/>
      <c r="F2" s="232" t="s">
        <v>74</v>
      </c>
      <c r="G2" s="233"/>
      <c r="H2" s="233"/>
      <c r="I2" s="234"/>
    </row>
    <row r="3" spans="1:9" s="40" customFormat="1" ht="60" customHeight="1" x14ac:dyDescent="0.25">
      <c r="A3" s="231"/>
      <c r="B3" s="231"/>
      <c r="C3" s="90" t="s">
        <v>135</v>
      </c>
      <c r="D3" s="221" t="s">
        <v>144</v>
      </c>
      <c r="E3" s="135" t="s">
        <v>154</v>
      </c>
      <c r="F3" s="134" t="s">
        <v>157</v>
      </c>
      <c r="G3" s="134" t="s">
        <v>146</v>
      </c>
      <c r="H3" s="202" t="s">
        <v>158</v>
      </c>
      <c r="I3" s="91" t="s">
        <v>156</v>
      </c>
    </row>
    <row r="4" spans="1:9" s="28" customFormat="1" ht="35.1" customHeight="1" x14ac:dyDescent="0.3">
      <c r="A4" s="3">
        <v>1</v>
      </c>
      <c r="B4" s="4" t="s">
        <v>133</v>
      </c>
      <c r="C4" s="119"/>
      <c r="D4" s="139"/>
      <c r="E4" s="201"/>
      <c r="F4" s="93"/>
      <c r="G4" s="93"/>
      <c r="H4" s="93"/>
      <c r="I4" s="93"/>
    </row>
    <row r="5" spans="1:9" s="28" customFormat="1" ht="37.9" customHeight="1" x14ac:dyDescent="0.25">
      <c r="A5" s="5">
        <v>1.1000000000000001</v>
      </c>
      <c r="B5" s="7" t="s">
        <v>4</v>
      </c>
      <c r="C5" s="65" t="s">
        <v>19</v>
      </c>
      <c r="D5" s="140" t="s">
        <v>19</v>
      </c>
      <c r="E5" s="48" t="s">
        <v>19</v>
      </c>
      <c r="F5" s="189">
        <v>0</v>
      </c>
      <c r="G5" s="170">
        <v>0</v>
      </c>
      <c r="H5" s="121">
        <v>0</v>
      </c>
      <c r="I5" s="136">
        <v>0</v>
      </c>
    </row>
    <row r="6" spans="1:9" s="28" customFormat="1" ht="39.6" customHeight="1" x14ac:dyDescent="0.25">
      <c r="A6" s="5">
        <v>1.2</v>
      </c>
      <c r="B6" s="8" t="s">
        <v>5</v>
      </c>
      <c r="C6" s="65">
        <v>380</v>
      </c>
      <c r="D6" s="140">
        <v>380</v>
      </c>
      <c r="E6" s="48" t="s">
        <v>155</v>
      </c>
      <c r="F6" s="150">
        <f>+D6-C6</f>
        <v>0</v>
      </c>
      <c r="G6" s="171">
        <f>+F6/C6</f>
        <v>0</v>
      </c>
      <c r="H6" s="219" t="s">
        <v>205</v>
      </c>
      <c r="I6" s="222" t="s">
        <v>206</v>
      </c>
    </row>
    <row r="7" spans="1:9" s="28" customFormat="1" ht="35.1" customHeight="1" x14ac:dyDescent="0.25">
      <c r="A7" s="5">
        <v>1.3</v>
      </c>
      <c r="B7" s="7" t="s">
        <v>80</v>
      </c>
      <c r="C7" s="53" t="s">
        <v>19</v>
      </c>
      <c r="D7" s="141" t="s">
        <v>19</v>
      </c>
      <c r="E7" s="41" t="s">
        <v>19</v>
      </c>
      <c r="F7" s="140">
        <v>0</v>
      </c>
      <c r="G7" s="171">
        <v>0</v>
      </c>
      <c r="H7" s="121">
        <v>0</v>
      </c>
      <c r="I7" s="136">
        <v>0</v>
      </c>
    </row>
    <row r="8" spans="1:9" s="28" customFormat="1" ht="35.1" customHeight="1" x14ac:dyDescent="0.25">
      <c r="A8" s="5">
        <v>1.4</v>
      </c>
      <c r="B8" s="81" t="s">
        <v>106</v>
      </c>
      <c r="C8" s="94"/>
      <c r="D8" s="142"/>
      <c r="E8" s="95"/>
      <c r="F8" s="168"/>
      <c r="G8" s="190"/>
      <c r="H8" s="97"/>
      <c r="I8" s="98"/>
    </row>
    <row r="9" spans="1:9" s="28" customFormat="1" ht="35.1" customHeight="1" x14ac:dyDescent="0.25">
      <c r="A9" s="5" t="s">
        <v>117</v>
      </c>
      <c r="B9" s="8" t="s">
        <v>108</v>
      </c>
      <c r="C9" s="66" t="s">
        <v>145</v>
      </c>
      <c r="D9" s="143" t="s">
        <v>159</v>
      </c>
      <c r="E9" s="67" t="s">
        <v>181</v>
      </c>
      <c r="F9" s="140" t="s">
        <v>160</v>
      </c>
      <c r="G9" s="171">
        <v>0</v>
      </c>
      <c r="H9" s="121" t="s">
        <v>184</v>
      </c>
      <c r="I9" s="218">
        <f>+(1536.15-1449.2)/1449.2</f>
        <v>5.9998619928236296E-2</v>
      </c>
    </row>
    <row r="10" spans="1:9" s="28" customFormat="1" ht="35.1" customHeight="1" x14ac:dyDescent="0.25">
      <c r="A10" s="5" t="s">
        <v>118</v>
      </c>
      <c r="B10" s="8" t="s">
        <v>107</v>
      </c>
      <c r="C10" s="66">
        <v>1449.2</v>
      </c>
      <c r="D10" s="143">
        <v>1449.2</v>
      </c>
      <c r="E10" s="211">
        <v>1536.15</v>
      </c>
      <c r="F10" s="140">
        <f>+D10-C10</f>
        <v>0</v>
      </c>
      <c r="G10" s="171">
        <f>+(D10/C10)/C10</f>
        <v>6.9003588186585701E-4</v>
      </c>
      <c r="H10" s="219">
        <f>+E10-D10</f>
        <v>86.950000000000045</v>
      </c>
      <c r="I10" s="218">
        <f>+(E10-D10)/D10</f>
        <v>5.9998619928236296E-2</v>
      </c>
    </row>
    <row r="11" spans="1:9" s="28" customFormat="1" ht="35.1" customHeight="1" x14ac:dyDescent="0.25">
      <c r="A11" s="5">
        <v>1.5</v>
      </c>
      <c r="B11" s="8" t="s">
        <v>1</v>
      </c>
      <c r="C11" s="54" t="s">
        <v>19</v>
      </c>
      <c r="D11" s="144" t="s">
        <v>19</v>
      </c>
      <c r="E11" s="42" t="s">
        <v>19</v>
      </c>
      <c r="F11" s="140">
        <v>0</v>
      </c>
      <c r="G11" s="171">
        <v>0</v>
      </c>
      <c r="H11" s="121">
        <v>0</v>
      </c>
      <c r="I11" s="136">
        <v>0</v>
      </c>
    </row>
    <row r="12" spans="1:9" s="28" customFormat="1" ht="35.1" customHeight="1" x14ac:dyDescent="0.25">
      <c r="A12" s="5">
        <v>1.6</v>
      </c>
      <c r="B12" s="8" t="s">
        <v>109</v>
      </c>
      <c r="C12" s="66">
        <v>680.13</v>
      </c>
      <c r="D12" s="143">
        <v>680.13</v>
      </c>
      <c r="E12" s="67">
        <v>680.13</v>
      </c>
      <c r="F12" s="140">
        <f>+D12-C12</f>
        <v>0</v>
      </c>
      <c r="G12" s="171">
        <f>+(D12-C12)/C12</f>
        <v>0</v>
      </c>
      <c r="H12" s="121">
        <f>+E12-D12</f>
        <v>0</v>
      </c>
      <c r="I12" s="136">
        <f>+(E12-D12)/D12</f>
        <v>0</v>
      </c>
    </row>
    <row r="13" spans="1:9" s="28" customFormat="1" ht="45.75" customHeight="1" x14ac:dyDescent="0.25">
      <c r="A13" s="5">
        <v>1.7</v>
      </c>
      <c r="B13" s="8" t="s">
        <v>2</v>
      </c>
      <c r="C13" s="62">
        <v>1569.52</v>
      </c>
      <c r="D13" s="145">
        <v>1569.52</v>
      </c>
      <c r="E13" s="48" t="s">
        <v>216</v>
      </c>
      <c r="F13" s="140">
        <f>+D13-C13</f>
        <v>0</v>
      </c>
      <c r="G13" s="171">
        <f>+(D13-C13)/D13</f>
        <v>0</v>
      </c>
      <c r="H13" s="121">
        <v>0</v>
      </c>
      <c r="I13" s="136">
        <v>0</v>
      </c>
    </row>
    <row r="14" spans="1:9" s="28" customFormat="1" ht="35.1" customHeight="1" x14ac:dyDescent="0.25">
      <c r="A14" s="5">
        <v>1.8</v>
      </c>
      <c r="B14" s="6" t="s">
        <v>6</v>
      </c>
      <c r="C14" s="99"/>
      <c r="D14" s="146"/>
      <c r="E14" s="100"/>
      <c r="F14" s="187"/>
      <c r="G14" s="182"/>
      <c r="H14" s="101"/>
      <c r="I14" s="102"/>
    </row>
    <row r="15" spans="1:9" s="28" customFormat="1" ht="35.1" customHeight="1" x14ac:dyDescent="0.25">
      <c r="A15" s="5" t="s">
        <v>119</v>
      </c>
      <c r="B15" s="8" t="s">
        <v>7</v>
      </c>
      <c r="C15" s="62">
        <v>502.25</v>
      </c>
      <c r="D15" s="145">
        <v>502.25</v>
      </c>
      <c r="E15" s="51">
        <v>502.25</v>
      </c>
      <c r="F15" s="140">
        <f>+D15-C15</f>
        <v>0</v>
      </c>
      <c r="G15" s="171">
        <f>+(D15-C15)/C15</f>
        <v>0</v>
      </c>
      <c r="H15" s="121">
        <f>+E15-D15</f>
        <v>0</v>
      </c>
      <c r="I15" s="136">
        <f>+(E15-D15)/D15</f>
        <v>0</v>
      </c>
    </row>
    <row r="16" spans="1:9" s="28" customFormat="1" ht="35.1" customHeight="1" x14ac:dyDescent="0.25">
      <c r="A16" s="5" t="s">
        <v>120</v>
      </c>
      <c r="B16" s="8" t="s">
        <v>8</v>
      </c>
      <c r="C16" s="172">
        <v>26.16</v>
      </c>
      <c r="D16" s="172">
        <v>26.16</v>
      </c>
      <c r="E16" s="174">
        <v>26.16</v>
      </c>
      <c r="F16" s="191">
        <f>+D16-C16</f>
        <v>0</v>
      </c>
      <c r="G16" s="171">
        <f>+(E16-D16)/D16</f>
        <v>0</v>
      </c>
      <c r="H16" s="173">
        <f>+E16-D16</f>
        <v>0</v>
      </c>
      <c r="I16" s="136">
        <f>+(E16-D16)/D16</f>
        <v>0</v>
      </c>
    </row>
    <row r="17" spans="1:12" s="28" customFormat="1" ht="41.25" customHeight="1" x14ac:dyDescent="0.25">
      <c r="A17" s="5">
        <v>1.9</v>
      </c>
      <c r="B17" s="7" t="s">
        <v>9</v>
      </c>
      <c r="C17" s="55" t="s">
        <v>19</v>
      </c>
      <c r="D17" s="147" t="s">
        <v>19</v>
      </c>
      <c r="E17" s="43" t="s">
        <v>19</v>
      </c>
      <c r="F17" s="140">
        <v>0</v>
      </c>
      <c r="G17" s="186">
        <v>0</v>
      </c>
      <c r="H17" s="121">
        <v>0</v>
      </c>
      <c r="I17" s="136">
        <v>0</v>
      </c>
    </row>
    <row r="18" spans="1:12" s="28" customFormat="1" ht="35.1" customHeight="1" x14ac:dyDescent="0.3">
      <c r="A18" s="3">
        <v>2</v>
      </c>
      <c r="B18" s="9" t="s">
        <v>121</v>
      </c>
      <c r="C18" s="103"/>
      <c r="D18" s="148"/>
      <c r="E18" s="104"/>
      <c r="F18" s="187"/>
      <c r="G18" s="182"/>
      <c r="H18" s="101"/>
      <c r="I18" s="102"/>
    </row>
    <row r="19" spans="1:12" s="28" customFormat="1" ht="35.1" customHeight="1" x14ac:dyDescent="0.3">
      <c r="A19" s="10">
        <v>2.1</v>
      </c>
      <c r="B19" s="7" t="s">
        <v>122</v>
      </c>
      <c r="C19" s="64" t="s">
        <v>19</v>
      </c>
      <c r="D19" s="149" t="s">
        <v>19</v>
      </c>
      <c r="E19" s="49" t="s">
        <v>19</v>
      </c>
      <c r="F19" s="150">
        <f>0-0</f>
        <v>0</v>
      </c>
      <c r="G19" s="175">
        <v>0</v>
      </c>
      <c r="H19" s="121">
        <v>0</v>
      </c>
      <c r="I19" s="203">
        <v>0</v>
      </c>
    </row>
    <row r="20" spans="1:12" s="28" customFormat="1" ht="35.1" customHeight="1" x14ac:dyDescent="0.25">
      <c r="A20" s="10">
        <v>2.2000000000000002</v>
      </c>
      <c r="B20" s="7" t="s">
        <v>10</v>
      </c>
      <c r="C20" s="64">
        <v>380</v>
      </c>
      <c r="D20" s="149">
        <v>380</v>
      </c>
      <c r="E20" s="49">
        <v>380</v>
      </c>
      <c r="F20" s="150">
        <f>+D20-C20</f>
        <v>0</v>
      </c>
      <c r="G20" s="171">
        <f>+(D20-C20)/C20</f>
        <v>0</v>
      </c>
      <c r="H20" s="121">
        <f>+E20-D20</f>
        <v>0</v>
      </c>
      <c r="I20" s="136">
        <f>+(E20-D20)/D20</f>
        <v>0</v>
      </c>
    </row>
    <row r="21" spans="1:12" s="28" customFormat="1" ht="48.75" customHeight="1" x14ac:dyDescent="0.25">
      <c r="A21" s="10">
        <v>2.2999999999999998</v>
      </c>
      <c r="B21" s="7" t="s">
        <v>80</v>
      </c>
      <c r="C21" s="228" t="s">
        <v>136</v>
      </c>
      <c r="D21" s="150" t="s">
        <v>136</v>
      </c>
      <c r="E21" s="84" t="s">
        <v>182</v>
      </c>
      <c r="F21" s="150">
        <f>180-180</f>
        <v>0</v>
      </c>
      <c r="G21" s="176">
        <f>F21/185</f>
        <v>0</v>
      </c>
      <c r="H21" s="219" t="s">
        <v>210</v>
      </c>
      <c r="I21" s="218" t="s">
        <v>211</v>
      </c>
    </row>
    <row r="22" spans="1:12" s="28" customFormat="1" ht="38.450000000000003" customHeight="1" x14ac:dyDescent="0.25">
      <c r="A22" s="10">
        <v>2.4</v>
      </c>
      <c r="B22" s="7" t="s">
        <v>9</v>
      </c>
      <c r="C22" s="55" t="s">
        <v>19</v>
      </c>
      <c r="D22" s="147" t="s">
        <v>19</v>
      </c>
      <c r="E22" s="43" t="s">
        <v>19</v>
      </c>
      <c r="F22" s="140">
        <v>0</v>
      </c>
      <c r="G22" s="176">
        <v>0</v>
      </c>
      <c r="H22" s="121">
        <v>0</v>
      </c>
      <c r="I22" s="136">
        <v>0</v>
      </c>
    </row>
    <row r="23" spans="1:12" s="28" customFormat="1" ht="35.1" customHeight="1" x14ac:dyDescent="0.25">
      <c r="A23" s="11">
        <v>3</v>
      </c>
      <c r="B23" s="12" t="s">
        <v>81</v>
      </c>
      <c r="C23" s="103"/>
      <c r="D23" s="148"/>
      <c r="E23" s="104"/>
      <c r="F23" s="187"/>
      <c r="G23" s="182"/>
      <c r="H23" s="101"/>
      <c r="I23" s="102"/>
    </row>
    <row r="24" spans="1:12" s="28" customFormat="1" ht="35.1" customHeight="1" x14ac:dyDescent="0.25">
      <c r="A24" s="13">
        <v>3.1</v>
      </c>
      <c r="B24" s="14" t="s">
        <v>11</v>
      </c>
      <c r="C24" s="64">
        <v>3698.85</v>
      </c>
      <c r="D24" s="149">
        <v>3698.85</v>
      </c>
      <c r="E24" s="212" t="s">
        <v>161</v>
      </c>
      <c r="F24" s="140">
        <f>+D24-C24</f>
        <v>0</v>
      </c>
      <c r="G24" s="171">
        <f>+(D24-C24)/C24</f>
        <v>0</v>
      </c>
      <c r="H24" s="219" t="s">
        <v>194</v>
      </c>
      <c r="I24" s="218" t="s">
        <v>195</v>
      </c>
    </row>
    <row r="25" spans="1:12" s="28" customFormat="1" ht="35.1" customHeight="1" x14ac:dyDescent="0.25">
      <c r="A25" s="5">
        <v>3.2</v>
      </c>
      <c r="B25" s="15" t="s">
        <v>12</v>
      </c>
      <c r="C25" s="63">
        <v>3698.85</v>
      </c>
      <c r="D25" s="151">
        <v>3698.85</v>
      </c>
      <c r="E25" s="213" t="s">
        <v>167</v>
      </c>
      <c r="F25" s="140">
        <f>+D25-C25</f>
        <v>0</v>
      </c>
      <c r="G25" s="171">
        <f>+(D25-C25)/C25</f>
        <v>0</v>
      </c>
      <c r="H25" s="219" t="s">
        <v>207</v>
      </c>
      <c r="I25" s="218" t="s">
        <v>208</v>
      </c>
    </row>
    <row r="26" spans="1:12" s="28" customFormat="1" ht="35.1" customHeight="1" x14ac:dyDescent="0.25">
      <c r="A26" s="3">
        <v>4</v>
      </c>
      <c r="B26" s="9" t="s">
        <v>83</v>
      </c>
      <c r="C26" s="103"/>
      <c r="D26" s="148"/>
      <c r="E26" s="104"/>
      <c r="F26" s="187"/>
      <c r="G26" s="182"/>
      <c r="H26" s="101"/>
      <c r="I26" s="102"/>
    </row>
    <row r="27" spans="1:12" s="28" customFormat="1" ht="35.1" customHeight="1" x14ac:dyDescent="0.25">
      <c r="A27" s="16">
        <v>4.0999999999999996</v>
      </c>
      <c r="B27" s="69" t="s">
        <v>13</v>
      </c>
      <c r="C27" s="105"/>
      <c r="D27" s="152"/>
      <c r="E27" s="106"/>
      <c r="F27" s="187"/>
      <c r="G27" s="182"/>
      <c r="H27" s="101"/>
      <c r="I27" s="102"/>
    </row>
    <row r="28" spans="1:12" s="28" customFormat="1" ht="35.1" customHeight="1" x14ac:dyDescent="0.3">
      <c r="A28" s="5" t="s">
        <v>14</v>
      </c>
      <c r="B28" s="70" t="s">
        <v>88</v>
      </c>
      <c r="C28" s="92"/>
      <c r="D28" s="139"/>
      <c r="E28" s="107"/>
      <c r="F28" s="187"/>
      <c r="G28" s="195"/>
      <c r="H28" s="101"/>
      <c r="I28" s="102"/>
    </row>
    <row r="29" spans="1:12" s="28" customFormat="1" ht="42" customHeight="1" x14ac:dyDescent="0.25">
      <c r="A29" s="5" t="s">
        <v>15</v>
      </c>
      <c r="B29" s="17" t="s">
        <v>16</v>
      </c>
      <c r="C29" s="68">
        <v>59</v>
      </c>
      <c r="D29" s="153" t="s">
        <v>147</v>
      </c>
      <c r="E29" s="86" t="s">
        <v>191</v>
      </c>
      <c r="F29" s="121" t="s">
        <v>172</v>
      </c>
      <c r="G29" s="186" t="s">
        <v>173</v>
      </c>
      <c r="H29" s="121" t="s">
        <v>185</v>
      </c>
      <c r="I29" s="138" t="s">
        <v>187</v>
      </c>
      <c r="K29" s="178"/>
      <c r="L29" s="178"/>
    </row>
    <row r="30" spans="1:12" s="27" customFormat="1" ht="35.1" customHeight="1" x14ac:dyDescent="0.25">
      <c r="A30" s="16" t="s">
        <v>17</v>
      </c>
      <c r="B30" s="8" t="s">
        <v>89</v>
      </c>
      <c r="C30" s="55" t="s">
        <v>19</v>
      </c>
      <c r="D30" s="147" t="s">
        <v>19</v>
      </c>
      <c r="E30" s="43" t="s">
        <v>19</v>
      </c>
      <c r="F30" s="167">
        <v>0</v>
      </c>
      <c r="G30" s="176">
        <v>0</v>
      </c>
      <c r="H30" s="121">
        <v>0</v>
      </c>
      <c r="I30" s="136">
        <v>0</v>
      </c>
    </row>
    <row r="31" spans="1:12" s="28" customFormat="1" ht="35.1" customHeight="1" x14ac:dyDescent="0.25">
      <c r="A31" s="16" t="s">
        <v>20</v>
      </c>
      <c r="B31" s="17" t="s">
        <v>18</v>
      </c>
      <c r="C31" s="55" t="s">
        <v>19</v>
      </c>
      <c r="D31" s="147" t="s">
        <v>19</v>
      </c>
      <c r="E31" s="43" t="s">
        <v>19</v>
      </c>
      <c r="F31" s="167">
        <v>0</v>
      </c>
      <c r="G31" s="176">
        <v>0</v>
      </c>
      <c r="H31" s="121">
        <v>0</v>
      </c>
      <c r="I31" s="136">
        <v>0</v>
      </c>
    </row>
    <row r="32" spans="1:12" s="28" customFormat="1" ht="39" customHeight="1" x14ac:dyDescent="0.25">
      <c r="A32" s="5" t="s">
        <v>22</v>
      </c>
      <c r="B32" s="8" t="s">
        <v>21</v>
      </c>
      <c r="C32" s="68">
        <v>59</v>
      </c>
      <c r="D32" s="153">
        <v>59</v>
      </c>
      <c r="E32" s="86" t="s">
        <v>196</v>
      </c>
      <c r="F32" s="121" t="s">
        <v>172</v>
      </c>
      <c r="G32" s="186" t="s">
        <v>173</v>
      </c>
      <c r="H32" s="121" t="s">
        <v>197</v>
      </c>
      <c r="I32" s="138" t="s">
        <v>198</v>
      </c>
    </row>
    <row r="33" spans="1:15" s="27" customFormat="1" ht="35.1" customHeight="1" x14ac:dyDescent="0.25">
      <c r="A33" s="16" t="s">
        <v>24</v>
      </c>
      <c r="B33" s="17" t="s">
        <v>23</v>
      </c>
      <c r="C33" s="64" t="s">
        <v>19</v>
      </c>
      <c r="D33" s="149" t="s">
        <v>19</v>
      </c>
      <c r="E33" s="49" t="s">
        <v>19</v>
      </c>
      <c r="F33" s="177">
        <v>0</v>
      </c>
      <c r="G33" s="176">
        <v>0</v>
      </c>
      <c r="H33" s="121">
        <v>0</v>
      </c>
      <c r="I33" s="136">
        <v>0</v>
      </c>
    </row>
    <row r="34" spans="1:15" s="28" customFormat="1" ht="35.1" customHeight="1" x14ac:dyDescent="0.25">
      <c r="A34" s="5" t="s">
        <v>70</v>
      </c>
      <c r="B34" s="8" t="s">
        <v>25</v>
      </c>
      <c r="C34" s="63" t="s">
        <v>19</v>
      </c>
      <c r="D34" s="149" t="s">
        <v>19</v>
      </c>
      <c r="E34" s="49" t="s">
        <v>19</v>
      </c>
      <c r="F34" s="150">
        <v>0</v>
      </c>
      <c r="G34" s="171">
        <v>0</v>
      </c>
      <c r="H34" s="121">
        <v>0</v>
      </c>
      <c r="I34" s="136">
        <v>0</v>
      </c>
    </row>
    <row r="35" spans="1:15" s="28" customFormat="1" ht="35.1" customHeight="1" x14ac:dyDescent="0.3">
      <c r="A35" s="5" t="s">
        <v>26</v>
      </c>
      <c r="B35" s="70" t="s">
        <v>87</v>
      </c>
      <c r="C35" s="108"/>
      <c r="D35" s="154"/>
      <c r="E35" s="109"/>
      <c r="F35" s="187"/>
      <c r="G35" s="182"/>
      <c r="H35" s="101"/>
      <c r="I35" s="102"/>
    </row>
    <row r="36" spans="1:15" s="28" customFormat="1" ht="34.5" customHeight="1" x14ac:dyDescent="0.25">
      <c r="A36" s="5" t="s">
        <v>27</v>
      </c>
      <c r="B36" s="8" t="s">
        <v>16</v>
      </c>
      <c r="C36" s="64">
        <v>59</v>
      </c>
      <c r="D36" s="149">
        <v>59</v>
      </c>
      <c r="E36" s="49" t="s">
        <v>192</v>
      </c>
      <c r="F36" s="150">
        <f>+D36-C36</f>
        <v>0</v>
      </c>
      <c r="G36" s="171">
        <f>+(D36-C36)/C36</f>
        <v>0</v>
      </c>
      <c r="H36" s="121" t="s">
        <v>186</v>
      </c>
      <c r="I36" s="138" t="s">
        <v>188</v>
      </c>
      <c r="J36" s="193"/>
      <c r="K36" s="205"/>
      <c r="L36" s="178"/>
    </row>
    <row r="37" spans="1:15" s="27" customFormat="1" ht="35.1" customHeight="1" x14ac:dyDescent="0.25">
      <c r="A37" s="16" t="s">
        <v>28</v>
      </c>
      <c r="B37" s="8" t="s">
        <v>89</v>
      </c>
      <c r="C37" s="55" t="s">
        <v>3</v>
      </c>
      <c r="D37" s="147" t="s">
        <v>3</v>
      </c>
      <c r="E37" s="43" t="s">
        <v>3</v>
      </c>
      <c r="F37" s="167" t="s">
        <v>3</v>
      </c>
      <c r="G37" s="176" t="s">
        <v>3</v>
      </c>
      <c r="H37" s="121" t="s">
        <v>3</v>
      </c>
      <c r="I37" s="136" t="s">
        <v>3</v>
      </c>
    </row>
    <row r="38" spans="1:15" s="28" customFormat="1" ht="35.1" customHeight="1" x14ac:dyDescent="0.25">
      <c r="A38" s="5" t="s">
        <v>29</v>
      </c>
      <c r="B38" s="8" t="s">
        <v>18</v>
      </c>
      <c r="C38" s="64">
        <v>34</v>
      </c>
      <c r="D38" s="149">
        <v>34</v>
      </c>
      <c r="E38" s="49">
        <v>34</v>
      </c>
      <c r="F38" s="150">
        <f>+D38-C38</f>
        <v>0</v>
      </c>
      <c r="G38" s="171">
        <f>+(D38-C38)/C38</f>
        <v>0</v>
      </c>
      <c r="H38" s="121">
        <f>+E38-D38</f>
        <v>0</v>
      </c>
      <c r="I38" s="136">
        <v>0</v>
      </c>
    </row>
    <row r="39" spans="1:15" s="28" customFormat="1" ht="35.1" customHeight="1" x14ac:dyDescent="0.25">
      <c r="A39" s="16" t="s">
        <v>31</v>
      </c>
      <c r="B39" s="17" t="s">
        <v>30</v>
      </c>
      <c r="C39" s="64">
        <v>59</v>
      </c>
      <c r="D39" s="149">
        <v>59</v>
      </c>
      <c r="E39" s="49" t="s">
        <v>3</v>
      </c>
      <c r="F39" s="150">
        <f>+D39-C39</f>
        <v>0</v>
      </c>
      <c r="G39" s="176">
        <f>+(D39-C39)/C39</f>
        <v>0</v>
      </c>
      <c r="H39" s="121" t="s">
        <v>3</v>
      </c>
      <c r="I39" s="136" t="s">
        <v>3</v>
      </c>
    </row>
    <row r="40" spans="1:15" s="28" customFormat="1" ht="35.1" customHeight="1" x14ac:dyDescent="0.25">
      <c r="A40" s="5" t="s">
        <v>32</v>
      </c>
      <c r="B40" s="8" t="s">
        <v>23</v>
      </c>
      <c r="C40" s="64" t="s">
        <v>19</v>
      </c>
      <c r="D40" s="149" t="s">
        <v>19</v>
      </c>
      <c r="E40" s="49" t="s">
        <v>19</v>
      </c>
      <c r="F40" s="150">
        <v>0</v>
      </c>
      <c r="G40" s="171">
        <v>0</v>
      </c>
      <c r="H40" s="121">
        <v>0</v>
      </c>
      <c r="I40" s="136">
        <v>0</v>
      </c>
    </row>
    <row r="41" spans="1:15" s="28" customFormat="1" ht="35.1" customHeight="1" x14ac:dyDescent="0.25">
      <c r="A41" s="27" t="s">
        <v>71</v>
      </c>
      <c r="B41" s="8" t="s">
        <v>25</v>
      </c>
      <c r="C41" s="57" t="s">
        <v>19</v>
      </c>
      <c r="D41" s="155" t="s">
        <v>19</v>
      </c>
      <c r="E41" s="45" t="s">
        <v>3</v>
      </c>
      <c r="F41" s="167">
        <v>0</v>
      </c>
      <c r="G41" s="176">
        <v>0</v>
      </c>
      <c r="H41" s="121" t="s">
        <v>3</v>
      </c>
      <c r="I41" s="136" t="s">
        <v>3</v>
      </c>
    </row>
    <row r="42" spans="1:15" s="28" customFormat="1" ht="41.45" customHeight="1" x14ac:dyDescent="0.25">
      <c r="A42" s="5">
        <v>4.2</v>
      </c>
      <c r="B42" s="87" t="s">
        <v>132</v>
      </c>
      <c r="C42" s="60">
        <v>59</v>
      </c>
      <c r="D42" s="156">
        <v>59</v>
      </c>
      <c r="E42" s="47" t="s">
        <v>174</v>
      </c>
      <c r="F42" s="163">
        <f>+D42-C42</f>
        <v>0</v>
      </c>
      <c r="G42" s="179">
        <f>+(D42-C42)/C42</f>
        <v>0</v>
      </c>
      <c r="H42" s="206" t="s">
        <v>175</v>
      </c>
      <c r="I42" s="180" t="s">
        <v>176</v>
      </c>
      <c r="J42" s="194"/>
      <c r="K42" s="207"/>
      <c r="L42" s="207"/>
      <c r="M42" s="178"/>
      <c r="N42" s="194"/>
      <c r="O42" s="194"/>
    </row>
    <row r="43" spans="1:15" s="28" customFormat="1" ht="35.1" customHeight="1" x14ac:dyDescent="0.25">
      <c r="A43" s="16">
        <v>4.3</v>
      </c>
      <c r="B43" s="8" t="s">
        <v>110</v>
      </c>
      <c r="C43" s="64">
        <v>873.61</v>
      </c>
      <c r="D43" s="149">
        <v>873.61</v>
      </c>
      <c r="E43" s="49">
        <v>873.61</v>
      </c>
      <c r="F43" s="177">
        <f>+D43-C43</f>
        <v>0</v>
      </c>
      <c r="G43" s="176">
        <f>+(D43-C43)/C43</f>
        <v>0</v>
      </c>
      <c r="H43" s="121">
        <f>+E43-D43</f>
        <v>0</v>
      </c>
      <c r="I43" s="136">
        <f>+(E43-D43)/D43</f>
        <v>0</v>
      </c>
    </row>
    <row r="44" spans="1:15" s="28" customFormat="1" ht="35.1" customHeight="1" x14ac:dyDescent="0.25">
      <c r="A44" s="5">
        <v>4.4000000000000004</v>
      </c>
      <c r="B44" s="6" t="s">
        <v>33</v>
      </c>
      <c r="C44" s="108"/>
      <c r="D44" s="154"/>
      <c r="E44" s="109"/>
      <c r="F44" s="187"/>
      <c r="G44" s="182"/>
      <c r="H44" s="101"/>
      <c r="I44" s="102"/>
    </row>
    <row r="45" spans="1:15" s="28" customFormat="1" ht="35.1" customHeight="1" x14ac:dyDescent="0.25">
      <c r="A45" s="16" t="s">
        <v>111</v>
      </c>
      <c r="B45" s="6" t="s">
        <v>90</v>
      </c>
      <c r="C45" s="110"/>
      <c r="D45" s="157"/>
      <c r="E45" s="111"/>
      <c r="F45" s="142"/>
      <c r="G45" s="192"/>
      <c r="H45" s="95"/>
      <c r="I45" s="112"/>
    </row>
    <row r="46" spans="1:15" s="28" customFormat="1" ht="35.1" customHeight="1" x14ac:dyDescent="0.25">
      <c r="A46" s="16" t="s">
        <v>112</v>
      </c>
      <c r="B46" s="14" t="s">
        <v>95</v>
      </c>
      <c r="C46" s="57" t="s">
        <v>19</v>
      </c>
      <c r="D46" s="155" t="s">
        <v>19</v>
      </c>
      <c r="E46" s="45" t="s">
        <v>19</v>
      </c>
      <c r="F46" s="167">
        <v>0</v>
      </c>
      <c r="G46" s="176">
        <v>0</v>
      </c>
      <c r="H46" s="121">
        <v>0</v>
      </c>
      <c r="I46" s="136">
        <v>0</v>
      </c>
    </row>
    <row r="47" spans="1:15" s="28" customFormat="1" ht="35.1" customHeight="1" x14ac:dyDescent="0.25">
      <c r="A47" s="16" t="s">
        <v>113</v>
      </c>
      <c r="B47" s="69" t="s">
        <v>125</v>
      </c>
      <c r="C47" s="110"/>
      <c r="D47" s="157"/>
      <c r="E47" s="111"/>
      <c r="F47" s="142"/>
      <c r="G47" s="192"/>
      <c r="H47" s="95"/>
      <c r="I47" s="112"/>
    </row>
    <row r="48" spans="1:15" s="28" customFormat="1" ht="35.1" customHeight="1" x14ac:dyDescent="0.25">
      <c r="A48" s="16" t="s">
        <v>123</v>
      </c>
      <c r="B48" s="85" t="s">
        <v>126</v>
      </c>
      <c r="C48" s="57" t="s">
        <v>19</v>
      </c>
      <c r="D48" s="155" t="s">
        <v>19</v>
      </c>
      <c r="E48" s="45" t="s">
        <v>19</v>
      </c>
      <c r="F48" s="167">
        <v>0</v>
      </c>
      <c r="G48" s="176">
        <v>0</v>
      </c>
      <c r="H48" s="121">
        <v>0</v>
      </c>
      <c r="I48" s="136">
        <v>0</v>
      </c>
    </row>
    <row r="49" spans="1:12" s="28" customFormat="1" ht="35.1" customHeight="1" x14ac:dyDescent="0.25">
      <c r="A49" s="16" t="s">
        <v>124</v>
      </c>
      <c r="B49" s="85" t="s">
        <v>127</v>
      </c>
      <c r="C49" s="57" t="s">
        <v>19</v>
      </c>
      <c r="D49" s="155" t="s">
        <v>19</v>
      </c>
      <c r="E49" s="45" t="s">
        <v>19</v>
      </c>
      <c r="F49" s="167">
        <v>0</v>
      </c>
      <c r="G49" s="176">
        <v>0</v>
      </c>
      <c r="H49" s="121">
        <v>0</v>
      </c>
      <c r="I49" s="136">
        <v>0</v>
      </c>
    </row>
    <row r="50" spans="1:12" s="28" customFormat="1" ht="35.1" customHeight="1" x14ac:dyDescent="0.25">
      <c r="A50" s="11">
        <v>5</v>
      </c>
      <c r="B50" s="12" t="s">
        <v>82</v>
      </c>
      <c r="C50" s="113"/>
      <c r="D50" s="158"/>
      <c r="E50" s="114"/>
      <c r="F50" s="187"/>
      <c r="G50" s="182"/>
      <c r="H50" s="101"/>
      <c r="I50" s="102"/>
    </row>
    <row r="51" spans="1:12" s="28" customFormat="1" ht="42" customHeight="1" x14ac:dyDescent="0.25">
      <c r="A51" s="16">
        <v>5.0999999999999996</v>
      </c>
      <c r="B51" s="18" t="s">
        <v>34</v>
      </c>
      <c r="C51" s="56" t="s">
        <v>168</v>
      </c>
      <c r="D51" s="159" t="s">
        <v>168</v>
      </c>
      <c r="E51" s="47" t="s">
        <v>169</v>
      </c>
      <c r="F51" s="145">
        <v>0</v>
      </c>
      <c r="G51" s="181">
        <v>0</v>
      </c>
      <c r="H51" s="206" t="s">
        <v>189</v>
      </c>
      <c r="I51" s="220">
        <v>-0.99</v>
      </c>
      <c r="K51" s="210"/>
      <c r="L51" s="210"/>
    </row>
    <row r="52" spans="1:12" s="27" customFormat="1" ht="54" customHeight="1" x14ac:dyDescent="0.25">
      <c r="A52" s="16">
        <v>5.2</v>
      </c>
      <c r="B52" s="18" t="s">
        <v>35</v>
      </c>
      <c r="C52" s="56" t="s">
        <v>171</v>
      </c>
      <c r="D52" s="159" t="s">
        <v>171</v>
      </c>
      <c r="E52" s="44" t="s">
        <v>170</v>
      </c>
      <c r="F52" s="145">
        <v>0</v>
      </c>
      <c r="G52" s="181">
        <v>0</v>
      </c>
      <c r="H52" s="121">
        <v>0</v>
      </c>
      <c r="I52" s="136">
        <v>0</v>
      </c>
    </row>
    <row r="53" spans="1:12" s="28" customFormat="1" ht="35.1" customHeight="1" x14ac:dyDescent="0.3">
      <c r="A53" s="11">
        <v>6</v>
      </c>
      <c r="B53" s="12" t="s">
        <v>128</v>
      </c>
      <c r="C53" s="115"/>
      <c r="D53" s="160"/>
      <c r="E53" s="116"/>
      <c r="F53" s="187"/>
      <c r="G53" s="182"/>
      <c r="H53" s="101"/>
      <c r="I53" s="102"/>
    </row>
    <row r="54" spans="1:12" s="28" customFormat="1" ht="58.5" customHeight="1" x14ac:dyDescent="0.25">
      <c r="A54" s="5">
        <v>6.1</v>
      </c>
      <c r="B54" s="14" t="s">
        <v>36</v>
      </c>
      <c r="C54" s="60" t="s">
        <v>148</v>
      </c>
      <c r="D54" s="156" t="s">
        <v>148</v>
      </c>
      <c r="E54" s="44" t="s">
        <v>212</v>
      </c>
      <c r="F54" s="140">
        <v>0</v>
      </c>
      <c r="G54" s="186">
        <v>0</v>
      </c>
      <c r="H54" s="219" t="s">
        <v>201</v>
      </c>
      <c r="I54" s="218">
        <v>0.06</v>
      </c>
    </row>
    <row r="55" spans="1:12" s="28" customFormat="1" ht="40.5" customHeight="1" x14ac:dyDescent="0.25">
      <c r="A55" s="5">
        <v>6.2</v>
      </c>
      <c r="B55" s="15" t="s">
        <v>37</v>
      </c>
      <c r="C55" s="60" t="s">
        <v>3</v>
      </c>
      <c r="D55" s="156" t="s">
        <v>3</v>
      </c>
      <c r="E55" s="47" t="s">
        <v>3</v>
      </c>
      <c r="F55" s="156" t="s">
        <v>3</v>
      </c>
      <c r="G55" s="156" t="s">
        <v>3</v>
      </c>
      <c r="H55" s="121" t="s">
        <v>3</v>
      </c>
      <c r="I55" s="136" t="s">
        <v>3</v>
      </c>
    </row>
    <row r="56" spans="1:12" s="28" customFormat="1" ht="45.6" customHeight="1" x14ac:dyDescent="0.25">
      <c r="A56" s="5">
        <v>6.3</v>
      </c>
      <c r="B56" s="15" t="s">
        <v>102</v>
      </c>
      <c r="C56" s="68">
        <v>2349.36</v>
      </c>
      <c r="D56" s="153">
        <v>2349.36</v>
      </c>
      <c r="E56" s="214">
        <v>2466.83</v>
      </c>
      <c r="F56" s="140">
        <f>+D56-C56</f>
        <v>0</v>
      </c>
      <c r="G56" s="171">
        <f>+(D56-C56)/C56</f>
        <v>0</v>
      </c>
      <c r="H56" s="219">
        <f>+(E56-D56)</f>
        <v>117.4699999999998</v>
      </c>
      <c r="I56" s="218">
        <f>+(E56-D56)/D56</f>
        <v>5.0000851295671923E-2</v>
      </c>
    </row>
    <row r="57" spans="1:12" s="28" customFormat="1" ht="41.25" customHeight="1" x14ac:dyDescent="0.25">
      <c r="A57" s="5">
        <v>6.4</v>
      </c>
      <c r="B57" s="15" t="s">
        <v>103</v>
      </c>
      <c r="C57" s="59" t="s">
        <v>152</v>
      </c>
      <c r="D57" s="161" t="s">
        <v>152</v>
      </c>
      <c r="E57" s="215" t="s">
        <v>162</v>
      </c>
      <c r="F57" s="140">
        <f>1725-1725</f>
        <v>0</v>
      </c>
      <c r="G57" s="171">
        <f>+(1725-1725)/1725</f>
        <v>0</v>
      </c>
      <c r="H57" s="219" t="s">
        <v>203</v>
      </c>
      <c r="I57" s="218">
        <v>0.06</v>
      </c>
    </row>
    <row r="58" spans="1:12" s="28" customFormat="1" ht="35.1" customHeight="1" x14ac:dyDescent="0.25">
      <c r="A58" s="5">
        <v>6.5</v>
      </c>
      <c r="B58" s="15" t="s">
        <v>129</v>
      </c>
      <c r="C58" s="120" t="s">
        <v>153</v>
      </c>
      <c r="D58" s="162" t="s">
        <v>153</v>
      </c>
      <c r="E58" s="118" t="s">
        <v>153</v>
      </c>
      <c r="F58" s="184">
        <v>0</v>
      </c>
      <c r="G58" s="185">
        <v>0</v>
      </c>
      <c r="H58" s="121">
        <v>0</v>
      </c>
      <c r="I58" s="136">
        <v>0</v>
      </c>
    </row>
    <row r="59" spans="1:12" s="28" customFormat="1" ht="41.25" customHeight="1" x14ac:dyDescent="0.25">
      <c r="A59" s="5">
        <v>6.6</v>
      </c>
      <c r="B59" s="15" t="s">
        <v>38</v>
      </c>
      <c r="C59" s="80">
        <v>7403.44</v>
      </c>
      <c r="D59" s="163">
        <v>7403.44</v>
      </c>
      <c r="E59" s="216">
        <v>7773.61</v>
      </c>
      <c r="F59" s="140">
        <f>+D59-C59</f>
        <v>0</v>
      </c>
      <c r="G59" s="183">
        <f>+(D59-C59)/C59</f>
        <v>0</v>
      </c>
      <c r="H59" s="219">
        <f>+E59-D59</f>
        <v>370.17000000000007</v>
      </c>
      <c r="I59" s="218">
        <f>+(E59-D59)/D59</f>
        <v>4.9999729855310517E-2</v>
      </c>
    </row>
    <row r="60" spans="1:12" s="28" customFormat="1" ht="35.1" customHeight="1" x14ac:dyDescent="0.25">
      <c r="A60" s="11">
        <v>7</v>
      </c>
      <c r="B60" s="12" t="s">
        <v>84</v>
      </c>
      <c r="C60" s="117"/>
      <c r="D60" s="164"/>
      <c r="E60" s="93"/>
      <c r="F60" s="187"/>
      <c r="G60" s="182"/>
      <c r="H60" s="101"/>
      <c r="I60" s="102"/>
    </row>
    <row r="61" spans="1:12" s="28" customFormat="1" ht="35.1" customHeight="1" x14ac:dyDescent="0.25">
      <c r="A61" s="5">
        <v>7.1</v>
      </c>
      <c r="B61" s="6" t="s">
        <v>39</v>
      </c>
      <c r="C61" s="117"/>
      <c r="D61" s="164"/>
      <c r="E61" s="93"/>
      <c r="F61" s="187"/>
      <c r="G61" s="182"/>
      <c r="H61" s="101"/>
      <c r="I61" s="102"/>
    </row>
    <row r="62" spans="1:12" s="28" customFormat="1" ht="63.75" customHeight="1" x14ac:dyDescent="0.3">
      <c r="A62" s="5" t="s">
        <v>40</v>
      </c>
      <c r="B62" s="19" t="s">
        <v>178</v>
      </c>
      <c r="C62" s="58" t="s">
        <v>150</v>
      </c>
      <c r="D62" s="165" t="s">
        <v>150</v>
      </c>
      <c r="E62" s="84" t="s">
        <v>150</v>
      </c>
      <c r="F62" s="145">
        <v>0</v>
      </c>
      <c r="G62" s="181">
        <v>0</v>
      </c>
      <c r="H62" s="121">
        <v>0</v>
      </c>
      <c r="I62" s="136">
        <v>0</v>
      </c>
    </row>
    <row r="63" spans="1:12" s="27" customFormat="1" ht="51" customHeight="1" x14ac:dyDescent="0.25">
      <c r="A63" s="16" t="s">
        <v>41</v>
      </c>
      <c r="B63" s="20" t="s">
        <v>177</v>
      </c>
      <c r="C63" s="52" t="s">
        <v>151</v>
      </c>
      <c r="D63" s="166" t="s">
        <v>151</v>
      </c>
      <c r="E63" s="84" t="s">
        <v>151</v>
      </c>
      <c r="F63" s="145">
        <v>0</v>
      </c>
      <c r="G63" s="181">
        <v>0</v>
      </c>
      <c r="H63" s="121">
        <v>0</v>
      </c>
      <c r="I63" s="136">
        <v>0</v>
      </c>
    </row>
    <row r="64" spans="1:12" s="28" customFormat="1" ht="35.1" customHeight="1" x14ac:dyDescent="0.25">
      <c r="A64" s="21" t="s">
        <v>43</v>
      </c>
      <c r="B64" s="22" t="s">
        <v>134</v>
      </c>
      <c r="C64" s="68" t="s">
        <v>163</v>
      </c>
      <c r="D64" s="153" t="s">
        <v>163</v>
      </c>
      <c r="E64" s="84" t="s">
        <v>163</v>
      </c>
      <c r="F64" s="140">
        <v>0</v>
      </c>
      <c r="G64" s="186">
        <v>0</v>
      </c>
      <c r="H64" s="121">
        <v>0</v>
      </c>
      <c r="I64" s="136">
        <v>0</v>
      </c>
    </row>
    <row r="65" spans="1:9" s="28" customFormat="1" ht="48" customHeight="1" x14ac:dyDescent="0.25">
      <c r="A65" s="5">
        <v>7.2</v>
      </c>
      <c r="B65" s="6" t="s">
        <v>45</v>
      </c>
      <c r="C65" s="115"/>
      <c r="D65" s="160"/>
      <c r="E65" s="116"/>
      <c r="F65" s="187"/>
      <c r="G65" s="182"/>
      <c r="H65" s="101"/>
      <c r="I65" s="102"/>
    </row>
    <row r="66" spans="1:9" s="28" customFormat="1" ht="73.5" customHeight="1" x14ac:dyDescent="0.3">
      <c r="A66" s="5" t="s">
        <v>46</v>
      </c>
      <c r="B66" s="19" t="s">
        <v>47</v>
      </c>
      <c r="C66" s="56" t="s">
        <v>164</v>
      </c>
      <c r="D66" s="159" t="s">
        <v>164</v>
      </c>
      <c r="E66" s="46" t="s">
        <v>164</v>
      </c>
      <c r="F66" s="150">
        <v>0</v>
      </c>
      <c r="G66" s="186">
        <v>0</v>
      </c>
      <c r="H66" s="121">
        <v>0</v>
      </c>
      <c r="I66" s="136">
        <v>0</v>
      </c>
    </row>
    <row r="67" spans="1:9" s="27" customFormat="1" ht="55.5" customHeight="1" x14ac:dyDescent="0.3">
      <c r="A67" s="16" t="s">
        <v>48</v>
      </c>
      <c r="B67" s="122" t="s">
        <v>177</v>
      </c>
      <c r="C67" s="56" t="s">
        <v>164</v>
      </c>
      <c r="D67" s="159" t="s">
        <v>164</v>
      </c>
      <c r="E67" s="46" t="s">
        <v>164</v>
      </c>
      <c r="F67" s="150">
        <v>0</v>
      </c>
      <c r="G67" s="186">
        <v>0</v>
      </c>
      <c r="H67" s="121">
        <v>0</v>
      </c>
      <c r="I67" s="136">
        <v>0</v>
      </c>
    </row>
    <row r="68" spans="1:9" s="27" customFormat="1" ht="34.5" customHeight="1" x14ac:dyDescent="0.25">
      <c r="A68" s="16" t="s">
        <v>49</v>
      </c>
      <c r="B68" s="14" t="s">
        <v>134</v>
      </c>
      <c r="C68" s="61" t="s">
        <v>3</v>
      </c>
      <c r="D68" s="167" t="s">
        <v>3</v>
      </c>
      <c r="E68" s="50" t="s">
        <v>3</v>
      </c>
      <c r="F68" s="177" t="s">
        <v>3</v>
      </c>
      <c r="G68" s="176" t="s">
        <v>3</v>
      </c>
      <c r="H68" s="121" t="s">
        <v>3</v>
      </c>
      <c r="I68" s="136" t="s">
        <v>3</v>
      </c>
    </row>
    <row r="69" spans="1:9" s="28" customFormat="1" ht="35.1" customHeight="1" x14ac:dyDescent="0.25">
      <c r="A69" s="5">
        <v>7.3</v>
      </c>
      <c r="B69" s="6" t="s">
        <v>50</v>
      </c>
      <c r="C69" s="115"/>
      <c r="D69" s="160"/>
      <c r="E69" s="116"/>
      <c r="F69" s="187"/>
      <c r="G69" s="182"/>
      <c r="H69" s="101"/>
      <c r="I69" s="102"/>
    </row>
    <row r="70" spans="1:9" s="28" customFormat="1" ht="63" customHeight="1" x14ac:dyDescent="0.3">
      <c r="A70" s="23" t="s">
        <v>51</v>
      </c>
      <c r="B70" s="19" t="s">
        <v>179</v>
      </c>
      <c r="C70" s="65">
        <v>2961.37</v>
      </c>
      <c r="D70" s="140">
        <v>2961.37</v>
      </c>
      <c r="E70" s="48">
        <v>2961.37</v>
      </c>
      <c r="F70" s="150">
        <f>+D70-C70</f>
        <v>0</v>
      </c>
      <c r="G70" s="171">
        <f>+(D70-C70)/C70</f>
        <v>0</v>
      </c>
      <c r="H70" s="121">
        <f>+E70-D70</f>
        <v>0</v>
      </c>
      <c r="I70" s="136">
        <f>+(E70-D70)/D70</f>
        <v>0</v>
      </c>
    </row>
    <row r="71" spans="1:9" s="28" customFormat="1" ht="37.5" customHeight="1" x14ac:dyDescent="0.25">
      <c r="A71" s="5" t="s">
        <v>53</v>
      </c>
      <c r="B71" s="24" t="s">
        <v>177</v>
      </c>
      <c r="C71" s="65">
        <v>2961.37</v>
      </c>
      <c r="D71" s="140">
        <v>2961.37</v>
      </c>
      <c r="E71" s="48">
        <v>2961.37</v>
      </c>
      <c r="F71" s="150">
        <f>+D71-C71</f>
        <v>0</v>
      </c>
      <c r="G71" s="171">
        <f>+(D71-C71)/C71</f>
        <v>0</v>
      </c>
      <c r="H71" s="121">
        <f>+E71-D71</f>
        <v>0</v>
      </c>
      <c r="I71" s="136">
        <f>+(E71-D71)/D71</f>
        <v>0</v>
      </c>
    </row>
    <row r="72" spans="1:9" s="28" customFormat="1" ht="35.1" customHeight="1" x14ac:dyDescent="0.25">
      <c r="A72" s="16" t="s">
        <v>54</v>
      </c>
      <c r="B72" s="14" t="s">
        <v>134</v>
      </c>
      <c r="C72" s="65">
        <v>2961.37</v>
      </c>
      <c r="D72" s="140">
        <v>2961.37</v>
      </c>
      <c r="E72" s="48">
        <v>2961.37</v>
      </c>
      <c r="F72" s="150">
        <f>+D72-C72</f>
        <v>0</v>
      </c>
      <c r="G72" s="171">
        <f>+(D72-C72)/C72</f>
        <v>0</v>
      </c>
      <c r="H72" s="121">
        <f>+E72-D72</f>
        <v>0</v>
      </c>
      <c r="I72" s="136">
        <f>+(E72-D72)/D72</f>
        <v>0</v>
      </c>
    </row>
    <row r="73" spans="1:9" s="28" customFormat="1" ht="35.1" customHeight="1" x14ac:dyDescent="0.25">
      <c r="A73" s="10">
        <v>7.4</v>
      </c>
      <c r="B73" s="6" t="s">
        <v>55</v>
      </c>
      <c r="C73" s="96"/>
      <c r="D73" s="168"/>
      <c r="E73" s="97"/>
      <c r="F73" s="187"/>
      <c r="G73" s="182"/>
      <c r="H73" s="101"/>
      <c r="I73" s="102"/>
    </row>
    <row r="74" spans="1:9" s="28" customFormat="1" ht="63.75" customHeight="1" x14ac:dyDescent="0.3">
      <c r="A74" s="5" t="s">
        <v>56</v>
      </c>
      <c r="B74" s="19" t="s">
        <v>52</v>
      </c>
      <c r="C74" s="65">
        <v>2961.37</v>
      </c>
      <c r="D74" s="140">
        <v>2961.37</v>
      </c>
      <c r="E74" s="48">
        <v>2961.37</v>
      </c>
      <c r="F74" s="150">
        <f>+D74-C74</f>
        <v>0</v>
      </c>
      <c r="G74" s="171">
        <f>+(D74-C74)/D74</f>
        <v>0</v>
      </c>
      <c r="H74" s="121">
        <f>+E74-D74</f>
        <v>0</v>
      </c>
      <c r="I74" s="208">
        <f>+(E74-D74)/D74</f>
        <v>0</v>
      </c>
    </row>
    <row r="75" spans="1:9" s="28" customFormat="1" ht="42.75" customHeight="1" x14ac:dyDescent="0.25">
      <c r="A75" s="5" t="s">
        <v>57</v>
      </c>
      <c r="B75" s="24" t="s">
        <v>42</v>
      </c>
      <c r="C75" s="65">
        <v>2961.37</v>
      </c>
      <c r="D75" s="140">
        <v>2961.37</v>
      </c>
      <c r="E75" s="48">
        <v>2961.37</v>
      </c>
      <c r="F75" s="150">
        <f>+D75-C75</f>
        <v>0</v>
      </c>
      <c r="G75" s="171">
        <f>+(D75-C75)/D75</f>
        <v>0</v>
      </c>
      <c r="H75" s="121">
        <f>+E75-D75</f>
        <v>0</v>
      </c>
      <c r="I75" s="136">
        <f>+(E75-D75)/D75</f>
        <v>0</v>
      </c>
    </row>
    <row r="76" spans="1:9" s="28" customFormat="1" ht="35.1" customHeight="1" x14ac:dyDescent="0.25">
      <c r="A76" s="5" t="s">
        <v>58</v>
      </c>
      <c r="B76" s="15" t="s">
        <v>134</v>
      </c>
      <c r="C76" s="65">
        <v>2961.37</v>
      </c>
      <c r="D76" s="140">
        <v>2961.37</v>
      </c>
      <c r="E76" s="48">
        <v>2961.37</v>
      </c>
      <c r="F76" s="150">
        <f>+D76-C76</f>
        <v>0</v>
      </c>
      <c r="G76" s="204">
        <f>+(D76-C76)</f>
        <v>0</v>
      </c>
      <c r="H76" s="121">
        <f>+E76-D76</f>
        <v>0</v>
      </c>
      <c r="I76" s="136">
        <f>+(E76-D76)/D76</f>
        <v>0</v>
      </c>
    </row>
    <row r="77" spans="1:9" s="28" customFormat="1" ht="35.1" customHeight="1" x14ac:dyDescent="0.25">
      <c r="A77" s="5">
        <v>7.5</v>
      </c>
      <c r="B77" s="6" t="s">
        <v>59</v>
      </c>
      <c r="C77" s="96"/>
      <c r="D77" s="168"/>
      <c r="E77" s="97"/>
      <c r="F77" s="187"/>
      <c r="G77" s="182"/>
      <c r="H77" s="101"/>
      <c r="I77" s="102"/>
    </row>
    <row r="78" spans="1:9" s="28" customFormat="1" ht="58.5" customHeight="1" x14ac:dyDescent="0.25">
      <c r="A78" s="5" t="s">
        <v>60</v>
      </c>
      <c r="B78" s="19" t="s">
        <v>61</v>
      </c>
      <c r="C78" s="65" t="s">
        <v>137</v>
      </c>
      <c r="D78" s="140" t="s">
        <v>137</v>
      </c>
      <c r="E78" s="48" t="s">
        <v>193</v>
      </c>
      <c r="F78" s="145">
        <v>0</v>
      </c>
      <c r="G78" s="186">
        <v>0</v>
      </c>
      <c r="H78" s="121">
        <v>0</v>
      </c>
      <c r="I78" s="136">
        <v>0</v>
      </c>
    </row>
    <row r="79" spans="1:9" s="28" customFormat="1" ht="50.45" customHeight="1" x14ac:dyDescent="0.3">
      <c r="A79" s="5" t="s">
        <v>62</v>
      </c>
      <c r="B79" s="123" t="s">
        <v>42</v>
      </c>
      <c r="C79" s="65" t="s">
        <v>141</v>
      </c>
      <c r="D79" s="140" t="s">
        <v>141</v>
      </c>
      <c r="E79" s="48" t="s">
        <v>190</v>
      </c>
      <c r="F79" s="188">
        <f>2763.94-2763.94</f>
        <v>0</v>
      </c>
      <c r="G79" s="209">
        <f>(2763.94-2763.94)/2763.94</f>
        <v>0</v>
      </c>
      <c r="H79" s="121">
        <f>+(2763.94-2763.94)/2763.94</f>
        <v>0</v>
      </c>
      <c r="I79" s="136">
        <f>+(2763.94-2763.94)/2763.94</f>
        <v>0</v>
      </c>
    </row>
    <row r="80" spans="1:9" s="28" customFormat="1" ht="35.1" customHeight="1" x14ac:dyDescent="0.25">
      <c r="A80" s="16" t="s">
        <v>63</v>
      </c>
      <c r="B80" s="14" t="s">
        <v>44</v>
      </c>
      <c r="C80" s="89" t="s">
        <v>19</v>
      </c>
      <c r="D80" s="169" t="s">
        <v>19</v>
      </c>
      <c r="E80" s="48" t="s">
        <v>3</v>
      </c>
      <c r="F80" s="177">
        <v>0</v>
      </c>
      <c r="G80" s="176">
        <v>0</v>
      </c>
      <c r="H80" s="121" t="s">
        <v>3</v>
      </c>
      <c r="I80" s="136" t="s">
        <v>3</v>
      </c>
    </row>
    <row r="81" spans="1:9" s="28" customFormat="1" ht="35.1" customHeight="1" x14ac:dyDescent="0.25">
      <c r="A81" s="11">
        <v>8</v>
      </c>
      <c r="B81" s="25" t="s">
        <v>85</v>
      </c>
      <c r="C81" s="96"/>
      <c r="D81" s="168"/>
      <c r="E81" s="97"/>
      <c r="F81" s="187"/>
      <c r="G81" s="182"/>
      <c r="H81" s="101"/>
      <c r="I81" s="102"/>
    </row>
    <row r="82" spans="1:9" s="28" customFormat="1" ht="39" customHeight="1" x14ac:dyDescent="0.25">
      <c r="A82" s="5">
        <v>8.1</v>
      </c>
      <c r="B82" s="14" t="s">
        <v>64</v>
      </c>
      <c r="C82" s="65" t="s">
        <v>142</v>
      </c>
      <c r="D82" s="140" t="s">
        <v>142</v>
      </c>
      <c r="E82" s="48" t="s">
        <v>183</v>
      </c>
      <c r="F82" s="196">
        <v>0</v>
      </c>
      <c r="G82" s="176">
        <v>0</v>
      </c>
      <c r="H82" s="121" t="s">
        <v>204</v>
      </c>
      <c r="I82" s="136" t="s">
        <v>199</v>
      </c>
    </row>
    <row r="83" spans="1:9" s="28" customFormat="1" ht="35.1" customHeight="1" x14ac:dyDescent="0.25">
      <c r="A83" s="5">
        <v>8.1999999999999993</v>
      </c>
      <c r="B83" s="15" t="s">
        <v>65</v>
      </c>
      <c r="C83" s="66" t="s">
        <v>138</v>
      </c>
      <c r="D83" s="143" t="s">
        <v>138</v>
      </c>
      <c r="E83" s="211" t="s">
        <v>180</v>
      </c>
      <c r="F83" s="140">
        <f>994.04-994.04</f>
        <v>0</v>
      </c>
      <c r="G83" s="171">
        <f>F83/950</f>
        <v>0</v>
      </c>
      <c r="H83" s="84">
        <f>1053.63-994.04</f>
        <v>59.590000000000146</v>
      </c>
      <c r="I83" s="208">
        <f>(1053.63-994.04)/994.04</f>
        <v>5.9947285823508258E-2</v>
      </c>
    </row>
    <row r="84" spans="1:9" s="28" customFormat="1" ht="35.1" customHeight="1" x14ac:dyDescent="0.25">
      <c r="A84" s="5">
        <v>8.3000000000000007</v>
      </c>
      <c r="B84" s="6" t="s">
        <v>75</v>
      </c>
      <c r="C84" s="94"/>
      <c r="D84" s="142"/>
      <c r="E84" s="95"/>
      <c r="F84" s="142"/>
      <c r="G84" s="192"/>
      <c r="H84" s="101"/>
      <c r="I84" s="102"/>
    </row>
    <row r="85" spans="1:9" s="27" customFormat="1" ht="44.45" customHeight="1" x14ac:dyDescent="0.25">
      <c r="A85" s="16" t="s">
        <v>72</v>
      </c>
      <c r="B85" s="14" t="s">
        <v>78</v>
      </c>
      <c r="C85" s="65" t="s">
        <v>139</v>
      </c>
      <c r="D85" s="140" t="s">
        <v>139</v>
      </c>
      <c r="E85" s="48" t="s">
        <v>165</v>
      </c>
      <c r="F85" s="140">
        <v>0</v>
      </c>
      <c r="G85" s="176">
        <v>0</v>
      </c>
      <c r="H85" s="121">
        <v>0</v>
      </c>
      <c r="I85" s="136">
        <v>0</v>
      </c>
    </row>
    <row r="86" spans="1:9" s="27" customFormat="1" ht="43.15" customHeight="1" x14ac:dyDescent="0.25">
      <c r="A86" s="16" t="s">
        <v>73</v>
      </c>
      <c r="B86" s="14" t="s">
        <v>79</v>
      </c>
      <c r="C86" s="89" t="s">
        <v>140</v>
      </c>
      <c r="D86" s="140" t="s">
        <v>140</v>
      </c>
      <c r="E86" s="48" t="s">
        <v>140</v>
      </c>
      <c r="F86" s="140">
        <v>0</v>
      </c>
      <c r="G86" s="176">
        <v>0</v>
      </c>
      <c r="H86" s="121">
        <v>0</v>
      </c>
      <c r="I86" s="136">
        <v>0</v>
      </c>
    </row>
    <row r="87" spans="1:9" s="28" customFormat="1" ht="35.1" customHeight="1" x14ac:dyDescent="0.25">
      <c r="A87" s="5">
        <v>8.4</v>
      </c>
      <c r="B87" s="15" t="s">
        <v>66</v>
      </c>
      <c r="C87" s="66">
        <v>266.81</v>
      </c>
      <c r="D87" s="143">
        <v>266.81</v>
      </c>
      <c r="E87" s="48" t="s">
        <v>3</v>
      </c>
      <c r="F87" s="140">
        <f>+D87-C87</f>
        <v>0</v>
      </c>
      <c r="G87" s="171">
        <f>+(D87-C87)/D87</f>
        <v>0</v>
      </c>
      <c r="H87" s="121" t="s">
        <v>3</v>
      </c>
      <c r="I87" s="229" t="s">
        <v>3</v>
      </c>
    </row>
    <row r="88" spans="1:9" s="28" customFormat="1" ht="35.1" customHeight="1" x14ac:dyDescent="0.25">
      <c r="A88" s="5">
        <v>8.5</v>
      </c>
      <c r="B88" s="15" t="s">
        <v>67</v>
      </c>
      <c r="C88" s="66" t="s">
        <v>149</v>
      </c>
      <c r="D88" s="143" t="s">
        <v>149</v>
      </c>
      <c r="E88" s="211" t="s">
        <v>166</v>
      </c>
      <c r="F88" s="140">
        <f>402.85-402.85</f>
        <v>0</v>
      </c>
      <c r="G88" s="171">
        <f>+F88/402.85</f>
        <v>0</v>
      </c>
      <c r="H88" s="219" t="s">
        <v>200</v>
      </c>
      <c r="I88" s="218" t="s">
        <v>202</v>
      </c>
    </row>
    <row r="89" spans="1:9" s="28" customFormat="1" ht="35.1" customHeight="1" x14ac:dyDescent="0.25">
      <c r="A89" s="5">
        <v>8.6</v>
      </c>
      <c r="B89" s="19" t="s">
        <v>68</v>
      </c>
      <c r="C89" s="65">
        <v>2862.66</v>
      </c>
      <c r="D89" s="140">
        <v>2862.66</v>
      </c>
      <c r="E89" s="217">
        <v>3034.42</v>
      </c>
      <c r="F89" s="140">
        <f>+D89-C89</f>
        <v>0</v>
      </c>
      <c r="G89" s="171">
        <f>+(D89-C89)/C89</f>
        <v>0</v>
      </c>
      <c r="H89" s="121">
        <f>+E89-D89</f>
        <v>171.76000000000022</v>
      </c>
      <c r="I89" s="136">
        <f>+(E89-D89)/D89</f>
        <v>6.0000139730181097E-2</v>
      </c>
    </row>
    <row r="90" spans="1:9" s="28" customFormat="1" ht="35.1" customHeight="1" x14ac:dyDescent="0.25">
      <c r="A90" s="16">
        <v>8.6999999999999993</v>
      </c>
      <c r="B90" s="76" t="s">
        <v>93</v>
      </c>
      <c r="C90" s="96"/>
      <c r="D90" s="168"/>
      <c r="E90" s="97"/>
      <c r="F90" s="168"/>
      <c r="G90" s="190"/>
      <c r="H90" s="97"/>
      <c r="I90" s="98"/>
    </row>
    <row r="91" spans="1:9" s="28" customFormat="1" ht="35.1" customHeight="1" x14ac:dyDescent="0.25">
      <c r="A91" s="16" t="s">
        <v>91</v>
      </c>
      <c r="B91" s="14" t="s">
        <v>97</v>
      </c>
      <c r="C91" s="65">
        <v>402.85</v>
      </c>
      <c r="D91" s="140">
        <v>402.85</v>
      </c>
      <c r="E91" s="217">
        <v>427.02</v>
      </c>
      <c r="F91" s="140">
        <f>+D91-C91</f>
        <v>0</v>
      </c>
      <c r="G91" s="171">
        <f>+(D91-C91)/C91</f>
        <v>0</v>
      </c>
      <c r="H91" s="121">
        <f>+E91-D91</f>
        <v>24.169999999999959</v>
      </c>
      <c r="I91" s="136">
        <f>+(E91-D91)/D91</f>
        <v>5.9997517686483696E-2</v>
      </c>
    </row>
    <row r="92" spans="1:9" s="27" customFormat="1" ht="72" customHeight="1" x14ac:dyDescent="0.45">
      <c r="A92" s="16" t="s">
        <v>92</v>
      </c>
      <c r="B92" s="14" t="s">
        <v>98</v>
      </c>
      <c r="C92" s="65">
        <v>402.85</v>
      </c>
      <c r="D92" s="140">
        <v>402.85</v>
      </c>
      <c r="E92" s="227" t="s">
        <v>213</v>
      </c>
      <c r="F92" s="167">
        <f>+D92-C92</f>
        <v>0</v>
      </c>
      <c r="G92" s="176">
        <f>+(D92-C92)/C92</f>
        <v>0</v>
      </c>
      <c r="H92" s="48">
        <v>24.17</v>
      </c>
      <c r="I92" s="136">
        <v>0.06</v>
      </c>
    </row>
    <row r="93" spans="1:9" s="27" customFormat="1" ht="72" customHeight="1" x14ac:dyDescent="0.25">
      <c r="A93" s="16">
        <v>8.8000000000000007</v>
      </c>
      <c r="B93" s="17" t="s">
        <v>69</v>
      </c>
      <c r="C93" s="66" t="s">
        <v>143</v>
      </c>
      <c r="D93" s="143" t="s">
        <v>143</v>
      </c>
      <c r="E93" s="67" t="s">
        <v>143</v>
      </c>
      <c r="F93" s="140">
        <v>0</v>
      </c>
      <c r="G93" s="171">
        <f>F93/1800</f>
        <v>0</v>
      </c>
      <c r="H93" s="121">
        <v>0</v>
      </c>
      <c r="I93" s="136">
        <v>0</v>
      </c>
    </row>
    <row r="94" spans="1:9" s="28" customFormat="1" ht="27" customHeight="1" x14ac:dyDescent="0.25">
      <c r="A94" s="26">
        <v>8.11</v>
      </c>
      <c r="B94" s="6" t="s">
        <v>114</v>
      </c>
      <c r="C94" s="96"/>
      <c r="D94" s="168"/>
      <c r="E94" s="97"/>
      <c r="F94" s="197"/>
      <c r="G94" s="190"/>
      <c r="H94" s="137"/>
      <c r="I94" s="98"/>
    </row>
    <row r="95" spans="1:9" s="28" customFormat="1" ht="35.25" customHeight="1" x14ac:dyDescent="0.25">
      <c r="A95" s="5" t="s">
        <v>130</v>
      </c>
      <c r="B95" s="15" t="s">
        <v>115</v>
      </c>
      <c r="C95" s="89" t="s">
        <v>19</v>
      </c>
      <c r="D95" s="169" t="s">
        <v>19</v>
      </c>
      <c r="E95" s="48" t="s">
        <v>3</v>
      </c>
      <c r="F95" s="153">
        <v>0</v>
      </c>
      <c r="G95" s="171">
        <v>0</v>
      </c>
      <c r="H95" s="121" t="s">
        <v>3</v>
      </c>
      <c r="I95" s="136" t="s">
        <v>3</v>
      </c>
    </row>
    <row r="96" spans="1:9" s="28" customFormat="1" ht="39" customHeight="1" x14ac:dyDescent="0.25">
      <c r="A96" s="5" t="s">
        <v>131</v>
      </c>
      <c r="B96" s="87" t="s">
        <v>116</v>
      </c>
      <c r="C96" s="66" t="s">
        <v>19</v>
      </c>
      <c r="D96" s="143" t="s">
        <v>19</v>
      </c>
      <c r="E96" s="67" t="s">
        <v>19</v>
      </c>
      <c r="F96" s="198">
        <v>0</v>
      </c>
      <c r="G96" s="199">
        <v>0</v>
      </c>
      <c r="H96" s="121">
        <v>0</v>
      </c>
      <c r="I96" s="136">
        <v>0</v>
      </c>
    </row>
    <row r="97" spans="1:9" s="28" customFormat="1" ht="20.25" customHeight="1" x14ac:dyDescent="0.25">
      <c r="A97" s="35"/>
      <c r="B97" s="36"/>
      <c r="C97" s="37"/>
      <c r="D97" s="37"/>
      <c r="E97" s="37"/>
      <c r="F97" s="82"/>
      <c r="G97" s="82"/>
      <c r="H97" s="124"/>
      <c r="I97" s="124"/>
    </row>
    <row r="98" spans="1:9" s="28" customFormat="1" ht="20.25" x14ac:dyDescent="0.3">
      <c r="A98" s="88" t="s">
        <v>99</v>
      </c>
      <c r="B98" s="88"/>
      <c r="C98" s="88"/>
      <c r="D98" s="88"/>
      <c r="E98" s="88"/>
      <c r="F98" s="33"/>
      <c r="G98" s="33"/>
      <c r="H98" s="125"/>
      <c r="I98" s="125"/>
    </row>
    <row r="99" spans="1:9" s="28" customFormat="1" ht="20.25" x14ac:dyDescent="0.3">
      <c r="A99" s="77" t="s">
        <v>94</v>
      </c>
      <c r="B99" s="31"/>
      <c r="C99" s="31"/>
      <c r="D99" s="31"/>
      <c r="E99" s="31"/>
      <c r="F99" s="33"/>
      <c r="G99" s="33"/>
      <c r="H99" s="126"/>
      <c r="I99" s="127"/>
    </row>
    <row r="100" spans="1:9" s="28" customFormat="1" ht="20.25" x14ac:dyDescent="0.3">
      <c r="A100" s="32" t="s">
        <v>76</v>
      </c>
      <c r="B100" s="71" t="s">
        <v>100</v>
      </c>
      <c r="C100" s="71"/>
      <c r="D100" s="71"/>
      <c r="E100" s="71"/>
      <c r="F100" s="33"/>
      <c r="G100" s="33"/>
      <c r="H100" s="128"/>
      <c r="I100" s="129"/>
    </row>
    <row r="101" spans="1:9" s="28" customFormat="1" ht="20.25" x14ac:dyDescent="0.3">
      <c r="A101" s="34" t="s">
        <v>77</v>
      </c>
      <c r="B101" s="73" t="s">
        <v>101</v>
      </c>
      <c r="C101" s="71"/>
      <c r="D101" s="71"/>
      <c r="E101" s="71"/>
      <c r="F101" s="33"/>
      <c r="G101" s="33"/>
      <c r="H101" s="130"/>
      <c r="I101" s="131"/>
    </row>
    <row r="102" spans="1:9" s="28" customFormat="1" ht="20.25" x14ac:dyDescent="0.3">
      <c r="A102" s="34" t="s">
        <v>86</v>
      </c>
      <c r="B102" s="74" t="s">
        <v>104</v>
      </c>
      <c r="C102" s="72"/>
      <c r="D102" s="72"/>
      <c r="E102" s="72"/>
      <c r="F102" s="33"/>
      <c r="G102" s="33"/>
      <c r="H102" s="130"/>
      <c r="I102" s="131"/>
    </row>
    <row r="103" spans="1:9" s="28" customFormat="1" ht="20.25" x14ac:dyDescent="0.3">
      <c r="A103" s="34" t="s">
        <v>96</v>
      </c>
      <c r="B103" s="75" t="s">
        <v>105</v>
      </c>
      <c r="C103" s="72"/>
      <c r="D103" s="72"/>
      <c r="E103" s="72"/>
      <c r="F103" s="33"/>
      <c r="G103" s="33"/>
      <c r="H103" s="130"/>
      <c r="I103" s="131"/>
    </row>
    <row r="104" spans="1:9" s="28" customFormat="1" ht="18" x14ac:dyDescent="0.25">
      <c r="A104" s="34"/>
      <c r="D104" s="33"/>
      <c r="E104" s="33"/>
      <c r="F104" s="33"/>
      <c r="G104" s="33"/>
      <c r="H104" s="132"/>
      <c r="I104" s="133"/>
    </row>
    <row r="105" spans="1:9" s="28" customFormat="1" ht="18" x14ac:dyDescent="0.25">
      <c r="A105" s="34"/>
      <c r="B105" s="223"/>
      <c r="C105" s="33"/>
      <c r="D105" s="33"/>
      <c r="E105" s="33"/>
      <c r="F105" s="33"/>
      <c r="G105" s="33"/>
      <c r="H105" s="132"/>
      <c r="I105" s="133"/>
    </row>
    <row r="106" spans="1:9" s="28" customFormat="1" ht="18" x14ac:dyDescent="0.25">
      <c r="A106" s="34"/>
      <c r="B106" s="224" t="s">
        <v>209</v>
      </c>
      <c r="C106" s="33"/>
      <c r="D106" s="33"/>
      <c r="E106" s="33"/>
      <c r="F106" s="33"/>
      <c r="G106" s="33"/>
      <c r="H106" s="132"/>
      <c r="I106" s="133"/>
    </row>
    <row r="107" spans="1:9" s="28" customFormat="1" ht="21" x14ac:dyDescent="0.35">
      <c r="A107" s="33"/>
      <c r="B107" s="225" t="s">
        <v>214</v>
      </c>
      <c r="C107" s="226"/>
      <c r="D107" s="226"/>
      <c r="E107" s="33"/>
      <c r="F107" s="33"/>
      <c r="G107" s="33"/>
      <c r="H107" s="130"/>
      <c r="I107" s="131"/>
    </row>
    <row r="108" spans="1:9" s="28" customFormat="1" ht="20.25" x14ac:dyDescent="0.3">
      <c r="A108" s="33"/>
      <c r="B108" s="225"/>
      <c r="C108" s="226"/>
      <c r="D108" s="226"/>
      <c r="E108" s="33"/>
      <c r="F108" s="33"/>
      <c r="G108" s="33"/>
      <c r="H108" s="130"/>
      <c r="I108" s="131"/>
    </row>
    <row r="109" spans="1:9" s="28" customFormat="1" ht="20.25" x14ac:dyDescent="0.3">
      <c r="A109" s="33"/>
      <c r="B109" s="225"/>
      <c r="C109" s="226"/>
      <c r="D109" s="226"/>
      <c r="E109" s="33"/>
      <c r="F109" s="33"/>
      <c r="G109" s="33"/>
      <c r="H109" s="130"/>
      <c r="I109" s="131"/>
    </row>
    <row r="110" spans="1:9" s="28" customFormat="1" ht="20.25" x14ac:dyDescent="0.3">
      <c r="A110" s="33"/>
      <c r="B110" s="225"/>
      <c r="C110" s="226"/>
      <c r="D110" s="226"/>
      <c r="E110" s="33"/>
      <c r="F110" s="33"/>
      <c r="G110" s="33"/>
      <c r="H110" s="130"/>
      <c r="I110" s="131"/>
    </row>
    <row r="111" spans="1:9" s="28" customFormat="1" ht="18" x14ac:dyDescent="0.25">
      <c r="A111" s="33"/>
      <c r="B111" s="79"/>
      <c r="C111" s="33"/>
      <c r="D111" s="33"/>
      <c r="E111" s="33"/>
      <c r="F111" s="33"/>
      <c r="G111" s="33"/>
      <c r="H111" s="132"/>
      <c r="I111" s="133"/>
    </row>
    <row r="112" spans="1:9" s="28" customFormat="1" ht="18" x14ac:dyDescent="0.25">
      <c r="A112" s="33"/>
      <c r="B112" s="79"/>
      <c r="C112" s="33"/>
      <c r="D112" s="33"/>
      <c r="E112" s="33"/>
      <c r="F112" s="33"/>
      <c r="G112" s="33"/>
      <c r="H112" s="33"/>
      <c r="I112" s="33"/>
    </row>
    <row r="113" spans="1:9" s="28" customFormat="1" ht="18" x14ac:dyDescent="0.25">
      <c r="A113" s="30"/>
      <c r="B113" s="78"/>
      <c r="C113" s="83"/>
      <c r="D113" s="83"/>
      <c r="E113" s="83"/>
      <c r="F113" s="83"/>
      <c r="G113" s="33"/>
      <c r="H113" s="33"/>
      <c r="I113" s="33"/>
    </row>
    <row r="114" spans="1:9" s="28" customFormat="1" ht="18" x14ac:dyDescent="0.25">
      <c r="B114" s="29"/>
      <c r="G114" s="30"/>
      <c r="H114" s="30"/>
      <c r="I114" s="30"/>
    </row>
    <row r="115" spans="1:9" s="28" customFormat="1" ht="18" x14ac:dyDescent="0.25">
      <c r="B115" s="29"/>
    </row>
    <row r="116" spans="1:9" s="28" customFormat="1" ht="18" x14ac:dyDescent="0.25">
      <c r="B116" s="29"/>
    </row>
    <row r="117" spans="1:9" s="28" customFormat="1" ht="18" x14ac:dyDescent="0.25">
      <c r="B117" s="29"/>
    </row>
    <row r="118" spans="1:9" s="28" customFormat="1" ht="18" x14ac:dyDescent="0.25">
      <c r="B118" s="29"/>
    </row>
    <row r="119" spans="1:9" s="28" customFormat="1" ht="18" x14ac:dyDescent="0.25">
      <c r="B119" s="29"/>
    </row>
    <row r="120" spans="1:9" s="28" customFormat="1" ht="18" x14ac:dyDescent="0.25">
      <c r="B120" s="29"/>
    </row>
    <row r="121" spans="1:9" s="28" customFormat="1" ht="18" x14ac:dyDescent="0.25">
      <c r="B121" s="29"/>
    </row>
    <row r="122" spans="1:9" s="28" customFormat="1" ht="18" x14ac:dyDescent="0.25">
      <c r="B122" s="29"/>
    </row>
    <row r="123" spans="1:9" s="28" customFormat="1" ht="18" x14ac:dyDescent="0.25">
      <c r="B123" s="29"/>
    </row>
    <row r="124" spans="1:9" s="28" customFormat="1" ht="18" x14ac:dyDescent="0.25">
      <c r="B124" s="29"/>
    </row>
    <row r="125" spans="1:9" s="28" customFormat="1" ht="18" x14ac:dyDescent="0.25">
      <c r="B125" s="29"/>
    </row>
    <row r="126" spans="1:9" s="28" customFormat="1" ht="18" x14ac:dyDescent="0.25">
      <c r="B126" s="29"/>
    </row>
    <row r="127" spans="1:9" s="28" customFormat="1" ht="18" x14ac:dyDescent="0.25">
      <c r="B127" s="29"/>
    </row>
    <row r="128" spans="1:9" s="28" customFormat="1" ht="18" x14ac:dyDescent="0.25">
      <c r="B128" s="29"/>
    </row>
    <row r="129" spans="2:2" s="28" customFormat="1" ht="18" x14ac:dyDescent="0.25">
      <c r="B129" s="29"/>
    </row>
    <row r="130" spans="2:2" s="28" customFormat="1" ht="18" x14ac:dyDescent="0.25">
      <c r="B130" s="29"/>
    </row>
    <row r="131" spans="2:2" s="28" customFormat="1" ht="18" x14ac:dyDescent="0.25">
      <c r="B131" s="29"/>
    </row>
    <row r="132" spans="2:2" s="28" customFormat="1" ht="18" x14ac:dyDescent="0.25">
      <c r="B132" s="29"/>
    </row>
    <row r="133" spans="2:2" s="28" customFormat="1" ht="18" x14ac:dyDescent="0.25">
      <c r="B133" s="29"/>
    </row>
    <row r="134" spans="2:2" s="28" customFormat="1" ht="18" x14ac:dyDescent="0.25">
      <c r="B134" s="29"/>
    </row>
    <row r="135" spans="2:2" s="28" customFormat="1" ht="18" x14ac:dyDescent="0.25">
      <c r="B135" s="29"/>
    </row>
    <row r="136" spans="2:2" s="28" customFormat="1" ht="18" x14ac:dyDescent="0.25">
      <c r="B136" s="29"/>
    </row>
    <row r="137" spans="2:2" s="28" customFormat="1" ht="18" x14ac:dyDescent="0.25">
      <c r="B137" s="29"/>
    </row>
    <row r="138" spans="2:2" s="28" customFormat="1" ht="18" x14ac:dyDescent="0.25">
      <c r="B138" s="29"/>
    </row>
    <row r="139" spans="2:2" s="28" customFormat="1" ht="18" x14ac:dyDescent="0.25">
      <c r="B139" s="29"/>
    </row>
    <row r="140" spans="2:2" s="28" customFormat="1" ht="18" x14ac:dyDescent="0.25">
      <c r="B140" s="29"/>
    </row>
    <row r="141" spans="2:2" s="28" customFormat="1" ht="18" x14ac:dyDescent="0.25">
      <c r="B141" s="29"/>
    </row>
    <row r="142" spans="2:2" s="28" customFormat="1" ht="18" x14ac:dyDescent="0.25">
      <c r="B142" s="29"/>
    </row>
    <row r="143" spans="2:2" s="28" customFormat="1" ht="18" x14ac:dyDescent="0.25">
      <c r="B143" s="29"/>
    </row>
    <row r="144" spans="2:2" s="28" customFormat="1" ht="18" x14ac:dyDescent="0.25">
      <c r="B144" s="29"/>
    </row>
    <row r="145" spans="2:2" s="28" customFormat="1" ht="18" x14ac:dyDescent="0.25">
      <c r="B145" s="29"/>
    </row>
    <row r="146" spans="2:2" s="28" customFormat="1" ht="18" x14ac:dyDescent="0.25">
      <c r="B146" s="29"/>
    </row>
    <row r="147" spans="2:2" s="28" customFormat="1" ht="18" x14ac:dyDescent="0.25">
      <c r="B147" s="29"/>
    </row>
    <row r="148" spans="2:2" s="28" customFormat="1" ht="18" x14ac:dyDescent="0.25">
      <c r="B148" s="29"/>
    </row>
    <row r="149" spans="2:2" s="28" customFormat="1" ht="18" x14ac:dyDescent="0.25">
      <c r="B149" s="29"/>
    </row>
    <row r="150" spans="2:2" s="28" customFormat="1" ht="18" x14ac:dyDescent="0.25">
      <c r="B150" s="29"/>
    </row>
    <row r="151" spans="2:2" s="28" customFormat="1" ht="18" x14ac:dyDescent="0.25">
      <c r="B151" s="29"/>
    </row>
    <row r="152" spans="2:2" s="28" customFormat="1" ht="18" x14ac:dyDescent="0.25">
      <c r="B152" s="29"/>
    </row>
    <row r="153" spans="2:2" s="28" customFormat="1" ht="18" x14ac:dyDescent="0.25">
      <c r="B153" s="29"/>
    </row>
    <row r="154" spans="2:2" s="28" customFormat="1" ht="18" x14ac:dyDescent="0.25">
      <c r="B154" s="29"/>
    </row>
    <row r="155" spans="2:2" s="28" customFormat="1" ht="18" x14ac:dyDescent="0.25">
      <c r="B155" s="29"/>
    </row>
    <row r="156" spans="2:2" s="28" customFormat="1" ht="18" x14ac:dyDescent="0.25">
      <c r="B156" s="29"/>
    </row>
    <row r="157" spans="2:2" s="28" customFormat="1" ht="18" x14ac:dyDescent="0.25">
      <c r="B157" s="29"/>
    </row>
    <row r="158" spans="2:2" s="28" customFormat="1" ht="18" x14ac:dyDescent="0.25">
      <c r="B158" s="29"/>
    </row>
    <row r="159" spans="2:2" s="28" customFormat="1" ht="18" x14ac:dyDescent="0.25">
      <c r="B159" s="29"/>
    </row>
    <row r="160" spans="2:2" s="28" customFormat="1" ht="18" x14ac:dyDescent="0.25">
      <c r="B160" s="29"/>
    </row>
    <row r="161" spans="2:2" s="28" customFormat="1" ht="18" x14ac:dyDescent="0.25">
      <c r="B161" s="29"/>
    </row>
    <row r="162" spans="2:2" s="28" customFormat="1" ht="18" x14ac:dyDescent="0.25">
      <c r="B162" s="29"/>
    </row>
    <row r="163" spans="2:2" s="28" customFormat="1" ht="18" x14ac:dyDescent="0.25">
      <c r="B163" s="29"/>
    </row>
    <row r="164" spans="2:2" s="28" customFormat="1" ht="18" x14ac:dyDescent="0.25">
      <c r="B164" s="29"/>
    </row>
    <row r="165" spans="2:2" s="28" customFormat="1" ht="18" x14ac:dyDescent="0.25">
      <c r="B165" s="29"/>
    </row>
    <row r="166" spans="2:2" s="28" customFormat="1" ht="18" x14ac:dyDescent="0.25">
      <c r="B166" s="29"/>
    </row>
    <row r="167" spans="2:2" s="28" customFormat="1" ht="18" x14ac:dyDescent="0.25">
      <c r="B167" s="29"/>
    </row>
    <row r="168" spans="2:2" s="28" customFormat="1" ht="18" x14ac:dyDescent="0.25">
      <c r="B168" s="29"/>
    </row>
    <row r="169" spans="2:2" s="28" customFormat="1" ht="18" x14ac:dyDescent="0.25">
      <c r="B169" s="29"/>
    </row>
    <row r="170" spans="2:2" s="28" customFormat="1" ht="18" x14ac:dyDescent="0.25">
      <c r="B170" s="29"/>
    </row>
    <row r="171" spans="2:2" s="28" customFormat="1" ht="18" x14ac:dyDescent="0.25">
      <c r="B171" s="29"/>
    </row>
    <row r="172" spans="2:2" s="28" customFormat="1" ht="18" x14ac:dyDescent="0.25">
      <c r="B172" s="29"/>
    </row>
    <row r="173" spans="2:2" s="28" customFormat="1" ht="18" x14ac:dyDescent="0.25">
      <c r="B173" s="29"/>
    </row>
    <row r="174" spans="2:2" s="28" customFormat="1" ht="18" x14ac:dyDescent="0.25">
      <c r="B174" s="29"/>
    </row>
    <row r="175" spans="2:2" s="28" customFormat="1" ht="18" x14ac:dyDescent="0.25">
      <c r="B175" s="29"/>
    </row>
    <row r="176" spans="2:2" s="28" customFormat="1" ht="18" x14ac:dyDescent="0.25">
      <c r="B176" s="29"/>
    </row>
    <row r="177" spans="2:2" s="28" customFormat="1" ht="18" x14ac:dyDescent="0.25">
      <c r="B177" s="29"/>
    </row>
    <row r="178" spans="2:2" s="28" customFormat="1" ht="18" x14ac:dyDescent="0.25">
      <c r="B178" s="29"/>
    </row>
    <row r="179" spans="2:2" s="28" customFormat="1" ht="18" x14ac:dyDescent="0.25">
      <c r="B179" s="29"/>
    </row>
    <row r="180" spans="2:2" s="28" customFormat="1" ht="18" x14ac:dyDescent="0.25">
      <c r="B180" s="29"/>
    </row>
    <row r="181" spans="2:2" s="28" customFormat="1" ht="18" x14ac:dyDescent="0.25">
      <c r="B181" s="29"/>
    </row>
    <row r="182" spans="2:2" s="28" customFormat="1" ht="18" x14ac:dyDescent="0.25">
      <c r="B182" s="29"/>
    </row>
    <row r="183" spans="2:2" s="28" customFormat="1" ht="18" x14ac:dyDescent="0.25">
      <c r="B183" s="29"/>
    </row>
    <row r="184" spans="2:2" s="28" customFormat="1" ht="18" x14ac:dyDescent="0.25">
      <c r="B184" s="29"/>
    </row>
    <row r="185" spans="2:2" s="28" customFormat="1" ht="18" x14ac:dyDescent="0.25">
      <c r="B185" s="29"/>
    </row>
    <row r="186" spans="2:2" s="28" customFormat="1" ht="18" x14ac:dyDescent="0.25">
      <c r="B186" s="29"/>
    </row>
    <row r="187" spans="2:2" s="28" customFormat="1" ht="18" x14ac:dyDescent="0.25">
      <c r="B187" s="29"/>
    </row>
    <row r="188" spans="2:2" s="28" customFormat="1" ht="18" x14ac:dyDescent="0.25">
      <c r="B188" s="29"/>
    </row>
    <row r="189" spans="2:2" s="28" customFormat="1" ht="18" x14ac:dyDescent="0.25">
      <c r="B189" s="29"/>
    </row>
    <row r="190" spans="2:2" s="28" customFormat="1" ht="18" x14ac:dyDescent="0.25">
      <c r="B190" s="29"/>
    </row>
    <row r="191" spans="2:2" s="28" customFormat="1" ht="18" x14ac:dyDescent="0.25">
      <c r="B191" s="29"/>
    </row>
    <row r="192" spans="2:2" s="28" customFormat="1" ht="18" x14ac:dyDescent="0.25">
      <c r="B192" s="29"/>
    </row>
    <row r="193" spans="2:2" s="28" customFormat="1" ht="18" x14ac:dyDescent="0.25">
      <c r="B193" s="29"/>
    </row>
    <row r="194" spans="2:2" s="28" customFormat="1" ht="18" x14ac:dyDescent="0.25">
      <c r="B194" s="29"/>
    </row>
    <row r="195" spans="2:2" s="28" customFormat="1" ht="18" x14ac:dyDescent="0.25">
      <c r="B195" s="29"/>
    </row>
    <row r="196" spans="2:2" s="28" customFormat="1" ht="18" x14ac:dyDescent="0.25">
      <c r="B196" s="29"/>
    </row>
    <row r="197" spans="2:2" s="28" customFormat="1" ht="18" x14ac:dyDescent="0.25">
      <c r="B197" s="29"/>
    </row>
    <row r="198" spans="2:2" s="28" customFormat="1" ht="18" x14ac:dyDescent="0.25">
      <c r="B198" s="29"/>
    </row>
    <row r="199" spans="2:2" s="28" customFormat="1" ht="18" x14ac:dyDescent="0.25">
      <c r="B199" s="29"/>
    </row>
    <row r="200" spans="2:2" s="28" customFormat="1" ht="18" x14ac:dyDescent="0.25">
      <c r="B200" s="29"/>
    </row>
    <row r="201" spans="2:2" s="28" customFormat="1" ht="18" x14ac:dyDescent="0.25">
      <c r="B201" s="29"/>
    </row>
    <row r="202" spans="2:2" s="28" customFormat="1" ht="18" x14ac:dyDescent="0.25">
      <c r="B202" s="29"/>
    </row>
    <row r="203" spans="2:2" s="28" customFormat="1" ht="18" x14ac:dyDescent="0.25">
      <c r="B203" s="29"/>
    </row>
    <row r="204" spans="2:2" s="28" customFormat="1" ht="18" x14ac:dyDescent="0.25">
      <c r="B204" s="29"/>
    </row>
    <row r="205" spans="2:2" s="28" customFormat="1" ht="18" x14ac:dyDescent="0.25">
      <c r="B205" s="29"/>
    </row>
    <row r="206" spans="2:2" s="28" customFormat="1" ht="18" x14ac:dyDescent="0.25">
      <c r="B206" s="29"/>
    </row>
    <row r="207" spans="2:2" s="28" customFormat="1" ht="18" x14ac:dyDescent="0.25">
      <c r="B207" s="29"/>
    </row>
    <row r="208" spans="2:2" s="28" customFormat="1" ht="18" x14ac:dyDescent="0.25">
      <c r="B208" s="29"/>
    </row>
    <row r="209" spans="2:2" s="28" customFormat="1" ht="18" x14ac:dyDescent="0.25">
      <c r="B209" s="29"/>
    </row>
    <row r="210" spans="2:2" s="28" customFormat="1" ht="18" x14ac:dyDescent="0.25">
      <c r="B210" s="29"/>
    </row>
    <row r="211" spans="2:2" s="28" customFormat="1" ht="18" x14ac:dyDescent="0.25">
      <c r="B211" s="29"/>
    </row>
    <row r="212" spans="2:2" s="28" customFormat="1" ht="18" x14ac:dyDescent="0.25">
      <c r="B212" s="29"/>
    </row>
    <row r="213" spans="2:2" s="28" customFormat="1" ht="18" x14ac:dyDescent="0.25">
      <c r="B213" s="29"/>
    </row>
    <row r="214" spans="2:2" s="28" customFormat="1" ht="18" x14ac:dyDescent="0.25">
      <c r="B214" s="29"/>
    </row>
    <row r="215" spans="2:2" s="28" customFormat="1" ht="18" x14ac:dyDescent="0.25">
      <c r="B215" s="29"/>
    </row>
    <row r="216" spans="2:2" s="28" customFormat="1" ht="18" x14ac:dyDescent="0.25">
      <c r="B216" s="29"/>
    </row>
    <row r="217" spans="2:2" s="28" customFormat="1" ht="18" x14ac:dyDescent="0.25">
      <c r="B217" s="29"/>
    </row>
    <row r="218" spans="2:2" s="28" customFormat="1" ht="18" x14ac:dyDescent="0.25">
      <c r="B218" s="29"/>
    </row>
    <row r="219" spans="2:2" s="28" customFormat="1" ht="18" x14ac:dyDescent="0.25">
      <c r="B219" s="29"/>
    </row>
    <row r="220" spans="2:2" s="28" customFormat="1" ht="18" x14ac:dyDescent="0.25">
      <c r="B220" s="29"/>
    </row>
    <row r="221" spans="2:2" s="28" customFormat="1" ht="18" x14ac:dyDescent="0.25">
      <c r="B221" s="29"/>
    </row>
    <row r="222" spans="2:2" s="28" customFormat="1" ht="18" x14ac:dyDescent="0.25">
      <c r="B222" s="29"/>
    </row>
    <row r="223" spans="2:2" s="28" customFormat="1" ht="18" x14ac:dyDescent="0.25">
      <c r="B223" s="29"/>
    </row>
    <row r="224" spans="2:2" s="28" customFormat="1" ht="18" x14ac:dyDescent="0.25">
      <c r="B224" s="29"/>
    </row>
    <row r="225" spans="2:2" s="28" customFormat="1" ht="18" x14ac:dyDescent="0.25">
      <c r="B225" s="29"/>
    </row>
    <row r="226" spans="2:2" s="28" customFormat="1" ht="18" x14ac:dyDescent="0.25">
      <c r="B226" s="29"/>
    </row>
    <row r="227" spans="2:2" s="28" customFormat="1" ht="18" x14ac:dyDescent="0.25">
      <c r="B227" s="29"/>
    </row>
    <row r="228" spans="2:2" s="28" customFormat="1" ht="18" x14ac:dyDescent="0.25">
      <c r="B228" s="29"/>
    </row>
    <row r="229" spans="2:2" s="28" customFormat="1" ht="18" x14ac:dyDescent="0.25">
      <c r="B229" s="29"/>
    </row>
    <row r="230" spans="2:2" s="28" customFormat="1" ht="18" x14ac:dyDescent="0.25">
      <c r="B230" s="29"/>
    </row>
    <row r="231" spans="2:2" s="28" customFormat="1" ht="18" x14ac:dyDescent="0.25">
      <c r="B231" s="29"/>
    </row>
    <row r="232" spans="2:2" s="28" customFormat="1" ht="18" x14ac:dyDescent="0.25">
      <c r="B232" s="29"/>
    </row>
    <row r="233" spans="2:2" s="28" customFormat="1" ht="18" x14ac:dyDescent="0.25">
      <c r="B233" s="29"/>
    </row>
    <row r="234" spans="2:2" s="28" customFormat="1" ht="18" x14ac:dyDescent="0.25">
      <c r="B234" s="29"/>
    </row>
    <row r="235" spans="2:2" s="28" customFormat="1" ht="18" x14ac:dyDescent="0.25">
      <c r="B235" s="29"/>
    </row>
    <row r="236" spans="2:2" s="28" customFormat="1" ht="18" x14ac:dyDescent="0.25">
      <c r="B236" s="29"/>
    </row>
    <row r="237" spans="2:2" s="28" customFormat="1" ht="18" x14ac:dyDescent="0.25">
      <c r="B237" s="29"/>
    </row>
    <row r="238" spans="2:2" s="28" customFormat="1" ht="18" x14ac:dyDescent="0.25">
      <c r="B238" s="29"/>
    </row>
    <row r="239" spans="2:2" s="28" customFormat="1" ht="18" x14ac:dyDescent="0.25">
      <c r="B239" s="29"/>
    </row>
    <row r="240" spans="2:2" s="28" customFormat="1" ht="18" x14ac:dyDescent="0.25">
      <c r="B240" s="29"/>
    </row>
    <row r="241" spans="2:2" s="28" customFormat="1" ht="18" x14ac:dyDescent="0.25">
      <c r="B241" s="29"/>
    </row>
    <row r="242" spans="2:2" s="28" customFormat="1" ht="18" x14ac:dyDescent="0.25">
      <c r="B242" s="29"/>
    </row>
    <row r="243" spans="2:2" s="28" customFormat="1" ht="18" x14ac:dyDescent="0.25">
      <c r="B243" s="29"/>
    </row>
    <row r="244" spans="2:2" s="28" customFormat="1" ht="18" x14ac:dyDescent="0.25">
      <c r="B244" s="29"/>
    </row>
    <row r="245" spans="2:2" s="28" customFormat="1" ht="18" x14ac:dyDescent="0.25">
      <c r="B245" s="29"/>
    </row>
    <row r="246" spans="2:2" s="28" customFormat="1" ht="18" x14ac:dyDescent="0.25">
      <c r="B246" s="29"/>
    </row>
    <row r="247" spans="2:2" s="28" customFormat="1" ht="18" x14ac:dyDescent="0.25">
      <c r="B247" s="29"/>
    </row>
    <row r="248" spans="2:2" s="28" customFormat="1" ht="18" x14ac:dyDescent="0.25">
      <c r="B248" s="29"/>
    </row>
    <row r="249" spans="2:2" s="28" customFormat="1" ht="18" x14ac:dyDescent="0.25">
      <c r="B249" s="29"/>
    </row>
    <row r="250" spans="2:2" s="28" customFormat="1" ht="18" x14ac:dyDescent="0.25">
      <c r="B250" s="29"/>
    </row>
    <row r="251" spans="2:2" s="28" customFormat="1" ht="18" x14ac:dyDescent="0.25">
      <c r="B251" s="29"/>
    </row>
    <row r="252" spans="2:2" s="28" customFormat="1" ht="18" x14ac:dyDescent="0.25">
      <c r="B252" s="29"/>
    </row>
    <row r="253" spans="2:2" s="28" customFormat="1" ht="18" x14ac:dyDescent="0.25">
      <c r="B253" s="29"/>
    </row>
    <row r="254" spans="2:2" s="28" customFormat="1" ht="18" x14ac:dyDescent="0.25">
      <c r="B254" s="29"/>
    </row>
    <row r="255" spans="2:2" s="28" customFormat="1" ht="18" x14ac:dyDescent="0.25">
      <c r="B255" s="29"/>
    </row>
    <row r="256" spans="2:2" s="28" customFormat="1" ht="18" x14ac:dyDescent="0.25">
      <c r="B256" s="29"/>
    </row>
    <row r="257" spans="2:2" s="28" customFormat="1" ht="18" x14ac:dyDescent="0.25">
      <c r="B257" s="29"/>
    </row>
    <row r="258" spans="2:2" s="28" customFormat="1" ht="18" x14ac:dyDescent="0.25">
      <c r="B258" s="29"/>
    </row>
    <row r="259" spans="2:2" s="28" customFormat="1" ht="18" x14ac:dyDescent="0.25">
      <c r="B259" s="29"/>
    </row>
    <row r="260" spans="2:2" s="28" customFormat="1" ht="18" x14ac:dyDescent="0.25">
      <c r="B260" s="29"/>
    </row>
    <row r="261" spans="2:2" s="28" customFormat="1" ht="18" x14ac:dyDescent="0.25">
      <c r="B261" s="29"/>
    </row>
    <row r="262" spans="2:2" s="28" customFormat="1" ht="18" x14ac:dyDescent="0.25">
      <c r="B262" s="29"/>
    </row>
    <row r="263" spans="2:2" s="28" customFormat="1" ht="18" x14ac:dyDescent="0.25">
      <c r="B263" s="29"/>
    </row>
    <row r="264" spans="2:2" s="28" customFormat="1" ht="18" x14ac:dyDescent="0.25">
      <c r="B264" s="29"/>
    </row>
    <row r="265" spans="2:2" s="28" customFormat="1" ht="18" x14ac:dyDescent="0.25">
      <c r="B265" s="29"/>
    </row>
    <row r="266" spans="2:2" s="28" customFormat="1" ht="18" x14ac:dyDescent="0.25">
      <c r="B266" s="29"/>
    </row>
    <row r="267" spans="2:2" s="28" customFormat="1" ht="18" x14ac:dyDescent="0.25">
      <c r="B267" s="29"/>
    </row>
    <row r="268" spans="2:2" s="28" customFormat="1" ht="18" x14ac:dyDescent="0.25">
      <c r="B268" s="29"/>
    </row>
    <row r="269" spans="2:2" s="28" customFormat="1" ht="18" x14ac:dyDescent="0.25">
      <c r="B269" s="29"/>
    </row>
    <row r="270" spans="2:2" s="28" customFormat="1" ht="18" x14ac:dyDescent="0.25">
      <c r="B270" s="29"/>
    </row>
    <row r="271" spans="2:2" s="28" customFormat="1" ht="18" x14ac:dyDescent="0.25">
      <c r="B271" s="29"/>
    </row>
    <row r="272" spans="2:2" s="28" customFormat="1" ht="18" x14ac:dyDescent="0.25">
      <c r="B272" s="29"/>
    </row>
    <row r="273" spans="2:2" s="28" customFormat="1" ht="18" x14ac:dyDescent="0.25">
      <c r="B273" s="29"/>
    </row>
    <row r="274" spans="2:2" s="28" customFormat="1" ht="18" x14ac:dyDescent="0.25">
      <c r="B274" s="29"/>
    </row>
    <row r="275" spans="2:2" s="28" customFormat="1" ht="18" x14ac:dyDescent="0.25">
      <c r="B275" s="29"/>
    </row>
    <row r="276" spans="2:2" s="28" customFormat="1" ht="18" x14ac:dyDescent="0.25">
      <c r="B276" s="29"/>
    </row>
    <row r="277" spans="2:2" s="28" customFormat="1" ht="18" x14ac:dyDescent="0.25">
      <c r="B277" s="29"/>
    </row>
    <row r="278" spans="2:2" s="28" customFormat="1" ht="18" x14ac:dyDescent="0.25">
      <c r="B278" s="29"/>
    </row>
    <row r="279" spans="2:2" s="28" customFormat="1" ht="18" x14ac:dyDescent="0.25">
      <c r="B279" s="29"/>
    </row>
    <row r="280" spans="2:2" s="28" customFormat="1" ht="18" x14ac:dyDescent="0.25">
      <c r="B280" s="29"/>
    </row>
    <row r="281" spans="2:2" s="28" customFormat="1" ht="18" x14ac:dyDescent="0.25">
      <c r="B281" s="29"/>
    </row>
    <row r="282" spans="2:2" s="28" customFormat="1" ht="18" x14ac:dyDescent="0.25">
      <c r="B282" s="29"/>
    </row>
    <row r="283" spans="2:2" s="28" customFormat="1" ht="18" x14ac:dyDescent="0.25">
      <c r="B283" s="29"/>
    </row>
    <row r="284" spans="2:2" s="28" customFormat="1" ht="18" x14ac:dyDescent="0.25">
      <c r="B284" s="29"/>
    </row>
    <row r="285" spans="2:2" s="28" customFormat="1" ht="18" x14ac:dyDescent="0.25">
      <c r="B285" s="29"/>
    </row>
    <row r="286" spans="2:2" s="28" customFormat="1" ht="18" x14ac:dyDescent="0.25">
      <c r="B286" s="29"/>
    </row>
    <row r="287" spans="2:2" s="28" customFormat="1" ht="18" x14ac:dyDescent="0.25">
      <c r="B287" s="29"/>
    </row>
    <row r="288" spans="2:2" s="28" customFormat="1" ht="18" x14ac:dyDescent="0.25">
      <c r="B288" s="29"/>
    </row>
    <row r="289" spans="1:9" s="28" customFormat="1" ht="18" x14ac:dyDescent="0.25">
      <c r="B289" s="29"/>
    </row>
    <row r="290" spans="1:9" s="28" customFormat="1" ht="18" x14ac:dyDescent="0.25">
      <c r="B290" s="29"/>
    </row>
    <row r="291" spans="1:9" s="28" customFormat="1" ht="18" x14ac:dyDescent="0.25">
      <c r="B291" s="29"/>
    </row>
    <row r="292" spans="1:9" s="28" customFormat="1" ht="18" x14ac:dyDescent="0.25">
      <c r="B292" s="29"/>
    </row>
    <row r="293" spans="1:9" s="28" customFormat="1" ht="18" x14ac:dyDescent="0.25">
      <c r="B293" s="29"/>
    </row>
    <row r="294" spans="1:9" s="28" customFormat="1" ht="18" x14ac:dyDescent="0.25">
      <c r="B294" s="29"/>
    </row>
    <row r="295" spans="1:9" s="28" customFormat="1" ht="18" x14ac:dyDescent="0.25">
      <c r="B295" s="29"/>
    </row>
    <row r="296" spans="1:9" s="28" customFormat="1" ht="18" x14ac:dyDescent="0.25">
      <c r="B296" s="29"/>
    </row>
    <row r="297" spans="1:9" s="28" customFormat="1" ht="18" x14ac:dyDescent="0.25">
      <c r="B297" s="29"/>
    </row>
    <row r="298" spans="1:9" s="28" customFormat="1" ht="18" x14ac:dyDescent="0.25">
      <c r="B298" s="29"/>
    </row>
    <row r="299" spans="1:9" s="28" customFormat="1" ht="18" x14ac:dyDescent="0.25">
      <c r="B299" s="29"/>
    </row>
    <row r="300" spans="1:9" s="28" customFormat="1" ht="18" x14ac:dyDescent="0.25">
      <c r="B300" s="29"/>
    </row>
    <row r="301" spans="1:9" s="28" customFormat="1" ht="18" x14ac:dyDescent="0.25">
      <c r="B301" s="29"/>
    </row>
    <row r="302" spans="1:9" s="28" customFormat="1" ht="18" x14ac:dyDescent="0.25">
      <c r="B302" s="29"/>
    </row>
    <row r="303" spans="1:9" ht="18" x14ac:dyDescent="0.25">
      <c r="A303" s="28"/>
      <c r="B303" s="29"/>
      <c r="C303" s="28"/>
      <c r="D303" s="28"/>
      <c r="E303" s="28"/>
      <c r="F303" s="28"/>
      <c r="G303" s="28"/>
      <c r="H303" s="28"/>
      <c r="I303" s="28"/>
    </row>
    <row r="304" spans="1:9" ht="18" x14ac:dyDescent="0.25">
      <c r="A304" s="28"/>
      <c r="B304" s="29"/>
      <c r="C304" s="28"/>
      <c r="D304" s="28"/>
      <c r="E304" s="28"/>
      <c r="F304" s="28"/>
      <c r="G304" s="28"/>
      <c r="H304" s="28"/>
      <c r="I304" s="28"/>
    </row>
    <row r="305" spans="1:9" ht="18" x14ac:dyDescent="0.25">
      <c r="A305" s="28"/>
      <c r="B305" s="29"/>
      <c r="C305" s="28"/>
      <c r="D305" s="28"/>
      <c r="E305" s="28"/>
      <c r="F305" s="28"/>
      <c r="G305" s="28"/>
      <c r="H305" s="28"/>
      <c r="I305" s="28"/>
    </row>
    <row r="306" spans="1:9" ht="18" x14ac:dyDescent="0.25">
      <c r="A306" s="28"/>
      <c r="B306" s="29"/>
      <c r="C306" s="28"/>
      <c r="D306" s="28"/>
      <c r="E306" s="28"/>
      <c r="F306" s="28"/>
      <c r="G306" s="28"/>
      <c r="H306" s="28"/>
      <c r="I306" s="28"/>
    </row>
    <row r="307" spans="1:9" ht="18" x14ac:dyDescent="0.25">
      <c r="A307" s="28"/>
      <c r="B307" s="29"/>
      <c r="C307" s="28"/>
      <c r="D307" s="28"/>
      <c r="E307" s="28"/>
      <c r="F307" s="28"/>
      <c r="G307" s="28"/>
      <c r="H307" s="28"/>
      <c r="I307" s="28"/>
    </row>
    <row r="308" spans="1:9" ht="18" x14ac:dyDescent="0.25">
      <c r="A308" s="28"/>
      <c r="B308" s="29"/>
      <c r="C308" s="28"/>
      <c r="D308" s="28"/>
      <c r="E308" s="28"/>
    </row>
    <row r="309" spans="1:9" ht="18" x14ac:dyDescent="0.25">
      <c r="A309" s="28"/>
      <c r="B309" s="29"/>
      <c r="C309" s="28"/>
      <c r="D309" s="28"/>
      <c r="E309" s="28"/>
    </row>
    <row r="310" spans="1:9" ht="18" x14ac:dyDescent="0.25">
      <c r="A310" s="28"/>
      <c r="B310" s="29"/>
      <c r="C310" s="28"/>
      <c r="D310" s="28"/>
      <c r="E310" s="28"/>
    </row>
    <row r="311" spans="1:9" ht="18" x14ac:dyDescent="0.25">
      <c r="A311" s="28"/>
      <c r="B311" s="29"/>
      <c r="C311" s="28"/>
      <c r="D311" s="28"/>
      <c r="E311" s="28"/>
    </row>
  </sheetData>
  <mergeCells count="4">
    <mergeCell ref="A2:A3"/>
    <mergeCell ref="B2:B3"/>
    <mergeCell ref="F2:I2"/>
    <mergeCell ref="C2:D2"/>
  </mergeCells>
  <pageMargins left="0.6692913385826772" right="0.55118110236220474" top="1.1811023622047245" bottom="0.15748031496062992" header="0.70866141732283472" footer="0.23622047244094491"/>
  <pageSetup scale="30" orientation="landscape" r:id="rId1"/>
  <headerFooter alignWithMargins="0">
    <oddHeader>&amp;L&amp;"Arial,Bold"&amp;18
CB 1A&amp;C&amp;"Arial,Bold"&amp;22PRELIMINARY T&amp;24HE BANK OF NOVA SCOTIA JAMAICA LIMITED 
SCHEDULE OF FEES AND CHARGES DECEMBER 2020 - DECEMBER 2022      
Pursuant to Section (64)(g)(ii) of the Banking Services Act</oddHeader>
  </headerFooter>
  <rowBreaks count="3" manualBreakCount="3">
    <brk id="34" max="9" man="1"/>
    <brk id="59" max="9" man="1"/>
    <brk id="80" max="9" man="1"/>
  </rowBreaks>
  <ignoredErrors>
    <ignoredError sqref="F88:G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BNSJ </vt:lpstr>
      <vt:lpstr>'BNSJ '!Print_Area</vt:lpstr>
      <vt:lpstr>'BNSJ '!Print_Titles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judyb</dc:creator>
  <cp:lastModifiedBy>Jillan Stewart</cp:lastModifiedBy>
  <cp:lastPrinted>2023-08-11T18:34:44Z</cp:lastPrinted>
  <dcterms:created xsi:type="dcterms:W3CDTF">2008-03-25T19:46:19Z</dcterms:created>
  <dcterms:modified xsi:type="dcterms:W3CDTF">2023-08-11T18:34:57Z</dcterms:modified>
</cp:coreProperties>
</file>