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15336" windowHeight="9240" tabRatio="615" activeTab="0"/>
  </bookViews>
  <sheets>
    <sheet name="VMBS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'VMBS'!$A$1:$L$99</definedName>
    <definedName name="_xlnm.Print_Titles" localSheetId="0">'VMBS'!$1:$3</definedName>
  </definedNames>
  <calcPr fullCalcOnLoad="1"/>
</workbook>
</file>

<file path=xl/sharedStrings.xml><?xml version="1.0" encoding="utf-8"?>
<sst xmlns="http://schemas.openxmlformats.org/spreadsheetml/2006/main" count="514" uniqueCount="189">
  <si>
    <t>SERVICES</t>
  </si>
  <si>
    <t>N/A</t>
  </si>
  <si>
    <t>Dormant Account Fee (per annum)</t>
  </si>
  <si>
    <t>In-branch Withdrawal Transaction Fee</t>
  </si>
  <si>
    <t>Certification of Account Bal./Reference Letter</t>
  </si>
  <si>
    <t>Free</t>
  </si>
  <si>
    <t>Automated Banking Machine (ABM)</t>
  </si>
  <si>
    <t>4.1.1</t>
  </si>
  <si>
    <t>4.1.1.1</t>
  </si>
  <si>
    <t>4.1.1.2</t>
  </si>
  <si>
    <t>4.1.1.3</t>
  </si>
  <si>
    <t>4.1.1.4</t>
  </si>
  <si>
    <t>4.1.1.5</t>
  </si>
  <si>
    <t>4.1.2</t>
  </si>
  <si>
    <t>4.1.2.1</t>
  </si>
  <si>
    <t>4.1.2.2</t>
  </si>
  <si>
    <t>4.1.2.3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</si>
  <si>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</si>
  <si>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</si>
  <si>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</si>
  <si>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</si>
  <si>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</si>
  <si>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</si>
  <si>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</si>
  <si>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</si>
  <si>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</si>
  <si>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</si>
  <si>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</si>
  <si>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</si>
  <si>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</si>
  <si>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</si>
  <si>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</si>
  <si>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</si>
  <si>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</si>
  <si>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</si>
  <si>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</si>
  <si>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</si>
  <si>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</si>
  <si>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</si>
  <si>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</si>
  <si>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7.5.1</t>
  </si>
  <si>
    <t>7.5.2</t>
  </si>
  <si>
    <t>7.5.3</t>
  </si>
  <si>
    <t>Foreign Draft (sold)</t>
  </si>
  <si>
    <t>Money Order</t>
  </si>
  <si>
    <t>Voucher Search</t>
  </si>
  <si>
    <t>December 2010 (J$)</t>
  </si>
  <si>
    <t>8.3.1</t>
  </si>
  <si>
    <t>8.3.2</t>
  </si>
  <si>
    <t>4.1.1.6</t>
  </si>
  <si>
    <t>4.1.2.6</t>
  </si>
  <si>
    <t>Manager's Cheque:</t>
  </si>
  <si>
    <t xml:space="preserve">     Bank Customer</t>
  </si>
  <si>
    <t xml:space="preserve">     Non-bank Customer</t>
  </si>
  <si>
    <t>(i)</t>
  </si>
  <si>
    <t>(ii)</t>
  </si>
  <si>
    <t>(iii)</t>
  </si>
  <si>
    <t>J$ Value Change                             '10 - '11</t>
  </si>
  <si>
    <t>% Change                                         '10 - '11</t>
  </si>
  <si>
    <t xml:space="preserve">$0.00 - $2,421.00 </t>
  </si>
  <si>
    <t>0% - 400%</t>
  </si>
  <si>
    <t>(iv)</t>
  </si>
  <si>
    <t>Notes:</t>
  </si>
  <si>
    <t>Personal</t>
  </si>
  <si>
    <t>n.a</t>
  </si>
  <si>
    <t>Using Other Machines:</t>
  </si>
  <si>
    <t>Fees and Charges include applicable taxes.</t>
  </si>
  <si>
    <r>
      <t>1.50 % -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2.00 % of Loan Amount</t>
    </r>
  </si>
  <si>
    <r>
      <t>1.666%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of principal &amp; Interest Outstanding</t>
    </r>
  </si>
  <si>
    <t>Minimum Balance Fees (also state threshold)</t>
  </si>
  <si>
    <t>N/A - Service not applicable to institution.</t>
  </si>
  <si>
    <t xml:space="preserve">TELEGRAPHIC TRANSFER OF FUNDS </t>
  </si>
  <si>
    <t xml:space="preserve"> Inward</t>
  </si>
  <si>
    <t>Outward</t>
  </si>
  <si>
    <t xml:space="preserve">E-BANKING 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</si>
  <si>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</si>
  <si>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</si>
  <si>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</si>
  <si>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</si>
  <si>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</si>
  <si>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</si>
  <si>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</si>
  <si>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 xml:space="preserve">     Transfer </t>
  </si>
  <si>
    <t>4.4.1</t>
  </si>
  <si>
    <t>4.4.1.1</t>
  </si>
  <si>
    <t xml:space="preserve">     Enquiry </t>
  </si>
  <si>
    <t>4.4.1.2</t>
  </si>
  <si>
    <t xml:space="preserve">DEPOSITORY SERVICES </t>
  </si>
  <si>
    <t>Overrun/ Over Limit Fee</t>
  </si>
  <si>
    <t>Late Payment/ Penalty  Fee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</si>
  <si>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</si>
  <si>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</si>
  <si>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</si>
  <si>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</si>
  <si>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</si>
  <si>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>Cheque Encashment Fee:</t>
  </si>
  <si>
    <t>8.7.1</t>
  </si>
  <si>
    <t xml:space="preserve">    Own Bank </t>
  </si>
  <si>
    <t>8.7.2</t>
  </si>
  <si>
    <t xml:space="preserve">    Other Banks' Cheque</t>
  </si>
  <si>
    <t>Bill Payment Services:</t>
  </si>
  <si>
    <t xml:space="preserve">     In-branch</t>
  </si>
  <si>
    <t xml:space="preserve">     Internet </t>
  </si>
  <si>
    <t>N/R</t>
  </si>
  <si>
    <t>Funds Transfer</t>
  </si>
  <si>
    <t>Guarantees/Indemnities</t>
  </si>
  <si>
    <t>Letter of Undertaking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</si>
  <si>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</si>
  <si>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>In-branch Deposit Transaction Fee</t>
  </si>
  <si>
    <t xml:space="preserve">      Withdrawal </t>
  </si>
  <si>
    <t xml:space="preserve">  Point of Sale Transactions </t>
  </si>
  <si>
    <t>Replacement Debit Card</t>
  </si>
  <si>
    <t>4.4.1.2.1</t>
  </si>
  <si>
    <t>Own Bank</t>
  </si>
  <si>
    <t>4.4.1.2.2</t>
  </si>
  <si>
    <t>Third Party</t>
  </si>
  <si>
    <t xml:space="preserve">Commitment/Acceptance Fee </t>
  </si>
  <si>
    <t>8.11.1</t>
  </si>
  <si>
    <t>8.11.2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</si>
  <si>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</si>
  <si>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 xml:space="preserve">Standing Order </t>
  </si>
  <si>
    <t>$600.00 - $1,200.00                                                                                 50% discount applicable to Senior Citizens</t>
  </si>
  <si>
    <t>Fees and Charges reflect a sample of the fees applicable to the building society's products/services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</si>
  <si>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</si>
  <si>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r>
      <rPr>
        <b/>
        <sz val="18"/>
        <rFont val="Arial"/>
        <family val="2"/>
      </rPr>
      <t>Source:</t>
    </r>
    <r>
      <rPr>
        <sz val="18"/>
        <rFont val="Arial"/>
        <family val="2"/>
      </rPr>
      <t xml:space="preserve"> Information submitted to the Bank of Jamaica by the Building Society as at 31 December of the respective year. </t>
    </r>
  </si>
  <si>
    <t>Free - Minimum Balances: J$1,000.00, CAD20.00, US$20.00 &amp; GBP20.00</t>
  </si>
  <si>
    <r>
      <rPr>
        <b/>
        <sz val="18"/>
        <color indexed="17"/>
        <rFont val="Calibri"/>
        <family val="2"/>
      </rPr>
      <t>¥</t>
    </r>
    <r>
      <rPr>
        <b/>
        <i/>
        <sz val="18"/>
        <color indexed="17"/>
        <rFont val="Arial"/>
        <family val="2"/>
      </rPr>
      <t xml:space="preserve"> - 50% discount applicable: (i) to Premier Club Members or Senior Citizens; (ii) If card replacement is due to forgotten PIN# by members (old card must be presented).</t>
    </r>
  </si>
  <si>
    <t>December 2019 (J$)</t>
  </si>
  <si>
    <t>$300.00 for special clearance for external cheques</t>
  </si>
  <si>
    <t>December 2020 (J$)</t>
  </si>
  <si>
    <t xml:space="preserve">     J$ Value Change                                        '19 -'20</t>
  </si>
  <si>
    <t xml:space="preserve">     % Change                                     '19 -'20</t>
  </si>
  <si>
    <t>FREE - Minimum Balances: J$1,000.00, C$20.00, US$20.00 &amp; GBP£20.00</t>
  </si>
  <si>
    <t xml:space="preserve"> Online - $118.00</t>
  </si>
  <si>
    <t>Foreign currency cheque handling charge (Deposits to J$ accounts) attract fees of J$99.00</t>
  </si>
  <si>
    <t xml:space="preserve">23% - '98% </t>
  </si>
  <si>
    <t>$281.00 - $585.00</t>
  </si>
  <si>
    <t>-1%</t>
  </si>
  <si>
    <t>Confirmation of Balances - $1,185.00;                             Reference Letter -  $1,481.00</t>
  </si>
  <si>
    <r>
      <rPr>
        <sz val="16"/>
        <color indexed="8"/>
        <rFont val="Arial"/>
        <family val="2"/>
      </rPr>
      <t>$600.00</t>
    </r>
    <r>
      <rPr>
        <b/>
        <sz val="16"/>
        <color indexed="17"/>
        <rFont val="Arial"/>
        <family val="2"/>
      </rPr>
      <t xml:space="preserve"> </t>
    </r>
    <r>
      <rPr>
        <b/>
        <sz val="22"/>
        <color indexed="17"/>
        <rFont val="Arial"/>
        <family val="2"/>
      </rPr>
      <t>¥</t>
    </r>
  </si>
  <si>
    <r>
      <t>$592.00</t>
    </r>
    <r>
      <rPr>
        <b/>
        <sz val="22"/>
        <color indexed="17"/>
        <rFont val="Arial"/>
        <family val="2"/>
      </rPr>
      <t>¥</t>
    </r>
  </si>
  <si>
    <t xml:space="preserve">Sale of foreign currency draft attract fees of J$543.00, US$5.00, C$6.00 and £4.00 respectively. </t>
  </si>
  <si>
    <t>December 2021 (J$)</t>
  </si>
  <si>
    <t xml:space="preserve">     J$ Value Change                                        '19 -'21</t>
  </si>
  <si>
    <t xml:space="preserve">     % Change                                     '19 -'21</t>
  </si>
  <si>
    <t>$296.00 for special clearance for external cheques</t>
  </si>
  <si>
    <r>
      <rPr>
        <sz val="16"/>
        <color indexed="10"/>
        <rFont val="Arial"/>
        <family val="2"/>
      </rPr>
      <t>($2.00)</t>
    </r>
    <r>
      <rPr>
        <b/>
        <sz val="16"/>
        <color indexed="8"/>
        <rFont val="Arial"/>
        <family val="2"/>
      </rPr>
      <t xml:space="preserve"> -</t>
    </r>
    <r>
      <rPr>
        <b/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($4.00)</t>
    </r>
  </si>
  <si>
    <r>
      <rPr>
        <sz val="16"/>
        <color indexed="8"/>
        <rFont val="Arial"/>
        <family val="2"/>
      </rPr>
      <t>Voucher Search current year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($13.00)</t>
    </r>
    <r>
      <rPr>
        <sz val="16"/>
        <color indexed="8"/>
        <rFont val="Arial"/>
        <family val="2"/>
      </rPr>
      <t>; Previous yea</t>
    </r>
    <r>
      <rPr>
        <sz val="16"/>
        <color indexed="12"/>
        <rFont val="Arial"/>
        <family val="2"/>
      </rPr>
      <t xml:space="preserve">r </t>
    </r>
    <r>
      <rPr>
        <sz val="16"/>
        <color indexed="10"/>
        <rFont val="Arial"/>
        <family val="2"/>
      </rPr>
      <t>($26.00)</t>
    </r>
    <r>
      <rPr>
        <sz val="16"/>
        <color indexed="12"/>
        <rFont val="Arial"/>
        <family val="2"/>
      </rPr>
      <t xml:space="preserve">; </t>
    </r>
    <r>
      <rPr>
        <sz val="16"/>
        <color indexed="8"/>
        <rFont val="Arial"/>
        <family val="2"/>
      </rPr>
      <t>Items over the last 2 years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($39.00)</t>
    </r>
    <r>
      <rPr>
        <sz val="16"/>
        <color indexed="8"/>
        <rFont val="Arial"/>
        <family val="2"/>
      </rPr>
      <t>; items 3 years and over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($58.00)</t>
    </r>
  </si>
  <si>
    <r>
      <rPr>
        <sz val="16"/>
        <color indexed="8"/>
        <rFont val="Arial"/>
        <family val="2"/>
      </rPr>
      <t>$592.00</t>
    </r>
    <r>
      <rPr>
        <b/>
        <sz val="22"/>
        <color indexed="17"/>
        <rFont val="Arial"/>
        <family val="2"/>
      </rPr>
      <t>¥</t>
    </r>
  </si>
  <si>
    <r>
      <rPr>
        <sz val="16"/>
        <color indexed="10"/>
        <rFont val="Arial"/>
        <family val="2"/>
      </rPr>
      <t>($82.00)</t>
    </r>
    <r>
      <rPr>
        <sz val="16"/>
        <color indexed="8"/>
        <rFont val="Arial"/>
        <family val="2"/>
      </rPr>
      <t xml:space="preserve"> - </t>
    </r>
    <r>
      <rPr>
        <sz val="16"/>
        <color indexed="10"/>
        <rFont val="Arial"/>
        <family val="2"/>
      </rPr>
      <t>($2.00)</t>
    </r>
  </si>
  <si>
    <r>
      <rPr>
        <sz val="16"/>
        <color indexed="10"/>
        <rFont val="Arial"/>
        <family val="2"/>
      </rPr>
      <t>-41%</t>
    </r>
    <r>
      <rPr>
        <sz val="16"/>
        <color indexed="8"/>
        <rFont val="Arial"/>
        <family val="2"/>
      </rPr>
      <t xml:space="preserve"> to '</t>
    </r>
    <r>
      <rPr>
        <sz val="16"/>
        <color indexed="10"/>
        <rFont val="Arial"/>
        <family val="2"/>
      </rPr>
      <t>-2%</t>
    </r>
  </si>
  <si>
    <t>Free for JMD transactions.                                                              Incoming wires on USD, CDN and GBP currencies attract US$25.00, C$36.00 and £18.00 respectively.</t>
  </si>
  <si>
    <t>Free for JMD transactions.                                                                 In-Branch Out-Going transactions attract fees of US$41.00 /          C$56.00 /  £30.00.</t>
  </si>
  <si>
    <t>Free for JMD transactions.                                                       In-Branch Out-Going transactions attract fees of US$40.00 /            C$55.00 /  £30.00.</t>
  </si>
  <si>
    <t xml:space="preserve">Sale of foreign currency draft attact fees of J$550.00, US$5.00, C$6.00 and £4.00 respectively. </t>
  </si>
  <si>
    <r>
      <t xml:space="preserve">0% - </t>
    </r>
    <r>
      <rPr>
        <b/>
        <sz val="16"/>
        <color indexed="12"/>
        <rFont val="Arial"/>
        <family val="2"/>
      </rPr>
      <t>100%</t>
    </r>
  </si>
  <si>
    <t>Voucher Search current year J$987; Previous year J$1,974; Items over the last 2 years J$2,961; items 3 years and over J$4,442. Premier Club Members receive a  50% discount.</t>
  </si>
  <si>
    <t>Voucher Search current year J$1000; Previous year J$2,000; Items over the last 2 years J$3000; items 3 years and over J$4,500. Premier Club Members receive a  50% discount.</t>
  </si>
  <si>
    <r>
      <rPr>
        <b/>
        <sz val="16"/>
        <color indexed="12"/>
        <rFont val="Arial"/>
        <family val="2"/>
      </rPr>
      <t>In-Branch local cash withdrawals attracts a fee of J$150.00 per transaction</t>
    </r>
    <r>
      <rPr>
        <sz val="16"/>
        <color indexed="12"/>
        <rFont val="Arial"/>
        <family val="2"/>
      </rPr>
      <t xml:space="preserve">.  Premier Club Members - 50% discount on fees.  </t>
    </r>
  </si>
  <si>
    <t>Foreign Cheque Negotiated</t>
  </si>
  <si>
    <t xml:space="preserve">Online - $150.00                                       </t>
  </si>
  <si>
    <t xml:space="preserve"> Online - $148.00</t>
  </si>
  <si>
    <t>Share loans processing fee - 1.165% of Loan Amount (50% discount to premier Club Members)  | Free for FX Loans |  0.58% for Residential &amp; Home Equity Mortgage Loans; 2% of loan amt for Commerical; 1.46% of Construction</t>
  </si>
  <si>
    <t>1.66% of Principal &amp; Interest Outstanding plus $1,150.00;                    No penalty fee for Cash secured loan.</t>
  </si>
  <si>
    <t>Letter of Undertaking (LU) on mortgage accounts are FREE.  Special request for LU on a Customer's Savings Account is where the fee is applicable JA$6,100.00</t>
  </si>
  <si>
    <t>FREE when depositing to an FX Acct. If deposit to a local J$ acct, FX cheque handling charge of J$100 is levied.</t>
  </si>
  <si>
    <t xml:space="preserve">J$200.00 for up to J$30,000 and J$120.00 over J$30,000 per transaction (passbook and passcard accounts).                          Premier Club Members receive a  50% discount on fees. </t>
  </si>
  <si>
    <t xml:space="preserve">J$118.00 - Up to J$30,000.00 &amp; Over J$30,000.00 per transaction (passbook and passcard accounts).                                                    Premier Club Members - 50% discount on fees.  </t>
  </si>
  <si>
    <t>Share loans processing fee - 1.165% of the loan amount (50% discount to Premier Club Members)| Free for FX Loans |  0.58% for Residential &amp; Home Equity Mortgage Loans; 2% of loan amount for Commerical; 1.46% of Construction loan</t>
  </si>
  <si>
    <t>Members - $148.00; Non-Members - $296.00                           (local and foreign).                                                                 Premier Club Members receive 50% discount.</t>
  </si>
  <si>
    <t>Members - $150.00; Non-Members - $300.00 (local and foreign).                         Premier Club Members receive 50% discount.</t>
  </si>
  <si>
    <t>FREE - However 0.40% applied in handling charge to deposits of J$500,000.00 &amp; over; 2.25% in excess of US$300.00, C$300.00 &amp; £300.00. Coin lodgements in excess of $5,000.00 attract a fee of 3%  for any amount over the $5,000.00.</t>
  </si>
  <si>
    <t>FREE - However 0.40% applied in handling charge to deposits of J$500,000.00 &amp; over; 2.25% in excess of US$300.00, C$300.00 &amp; £300.00. Coin lodgements in excess of $5,000.00 attract a fee of 3% of the total amount of coins</t>
  </si>
  <si>
    <t>FREE - However 0.40% applied in handling charge to deposits of J$500,000.00 &amp; over; 2.25% in excess of US$300.00, C$300.00 &amp; £300.00. Coin lodgements in excess of $5,000 attract a fee of 3% for any amounts over the $5000.00.</t>
  </si>
  <si>
    <t>Share loans processing fee - 1.15% of loan amount | Free for FX Loans |  0.58% for Residential &amp; Home Equity Mortgage Loans; 2% of loan amount for Commerical; 1.46% of Construction loan</t>
  </si>
  <si>
    <t>1.66% of Principal &amp; Interest Outstanding plus $1,150.00;  However, for cash secured/share loan -free.</t>
  </si>
  <si>
    <t>1.66% of Principal &amp; Interest Outstanding plus $1,150.00;         Free for Cash secured/Share Loan</t>
  </si>
  <si>
    <r>
      <t xml:space="preserve">Confirmation of Balances - $1,185.00;                             Reference Letter/ Letters to the Embassies &amp; High Commissions/ Integrity/Anti-Corruption Commission Letters-  $1,481.00;                                                                       </t>
    </r>
    <r>
      <rPr>
        <b/>
        <sz val="16"/>
        <color indexed="12"/>
        <rFont val="Arial"/>
        <family val="2"/>
      </rPr>
      <t>Auditor's Confirmation - $3,300.00</t>
    </r>
  </si>
  <si>
    <t>-0.015%</t>
  </si>
  <si>
    <r>
      <t xml:space="preserve">$0.00 - </t>
    </r>
    <r>
      <rPr>
        <b/>
        <sz val="16"/>
        <color indexed="12"/>
        <rFont val="Arial"/>
        <family val="2"/>
      </rPr>
      <t>$3,300.00</t>
    </r>
  </si>
  <si>
    <r>
      <t xml:space="preserve">0% - </t>
    </r>
    <r>
      <rPr>
        <b/>
        <sz val="16"/>
        <color indexed="12"/>
        <rFont val="Arial"/>
        <family val="2"/>
      </rPr>
      <t>100%</t>
    </r>
  </si>
  <si>
    <r>
      <t xml:space="preserve">$0.00 - </t>
    </r>
    <r>
      <rPr>
        <b/>
        <sz val="16"/>
        <color indexed="12"/>
        <rFont val="Arial"/>
        <family val="2"/>
      </rPr>
      <t>$5,750.00</t>
    </r>
  </si>
  <si>
    <r>
      <t xml:space="preserve">Members - $148.00; Non-Members - $296.00.                                                                                      </t>
    </r>
    <r>
      <rPr>
        <b/>
        <sz val="16"/>
        <color indexed="12"/>
        <rFont val="Arial"/>
        <family val="2"/>
      </rPr>
      <t xml:space="preserve">Local cheques valued at J$1M - J$5,750.00 per cheque. </t>
    </r>
  </si>
  <si>
    <r>
      <rPr>
        <sz val="16"/>
        <color indexed="10"/>
        <rFont val="Arial"/>
        <family val="2"/>
      </rPr>
      <t>(J$7.00)</t>
    </r>
    <r>
      <rPr>
        <sz val="16"/>
        <color indexed="12"/>
        <rFont val="Arial"/>
        <family val="2"/>
      </rPr>
      <t xml:space="preserve">,                                          </t>
    </r>
    <r>
      <rPr>
        <sz val="16"/>
        <color indexed="8"/>
        <rFont val="Arial"/>
        <family val="2"/>
      </rPr>
      <t>USD &amp; CAD &amp; £ $0.00</t>
    </r>
  </si>
  <si>
    <r>
      <t xml:space="preserve">  $370.00 </t>
    </r>
    <r>
      <rPr>
        <b/>
        <vertAlign val="superscript"/>
        <sz val="24"/>
        <color indexed="20"/>
        <rFont val="Arial"/>
        <family val="2"/>
      </rPr>
      <t>ɸ</t>
    </r>
  </si>
  <si>
    <r>
      <rPr>
        <sz val="16"/>
        <color indexed="10"/>
        <rFont val="Arial"/>
        <family val="2"/>
      </rPr>
      <t xml:space="preserve">-1%,                                      </t>
    </r>
    <r>
      <rPr>
        <sz val="16"/>
        <color indexed="8"/>
        <rFont val="Arial"/>
        <family val="2"/>
      </rPr>
      <t>USD &amp; CAD &amp; £ 0%</t>
    </r>
  </si>
  <si>
    <r>
      <t xml:space="preserve">ɸ - </t>
    </r>
    <r>
      <rPr>
        <b/>
        <i/>
        <sz val="18"/>
        <color indexed="36"/>
        <rFont val="Calibri"/>
        <family val="2"/>
      </rPr>
      <t>Building Society does not issue "Manager's Cheque".  Certified cheques are tied to funds from a Customer's Account. Special delivery instructions for local cheques will attract additional fees. 50% discount applicable to Premier Club Members.</t>
    </r>
  </si>
  <si>
    <r>
      <rPr>
        <sz val="16"/>
        <color indexed="8"/>
        <rFont val="Arial"/>
        <family val="2"/>
      </rPr>
      <t>$370.00</t>
    </r>
    <r>
      <rPr>
        <sz val="16"/>
        <color indexed="12"/>
        <rFont val="Arial"/>
        <family val="2"/>
      </rPr>
      <t xml:space="preserve"> </t>
    </r>
    <r>
      <rPr>
        <b/>
        <vertAlign val="superscript"/>
        <sz val="24"/>
        <color indexed="20"/>
        <rFont val="Arial"/>
        <family val="2"/>
      </rPr>
      <t xml:space="preserve"> ɸ</t>
    </r>
  </si>
  <si>
    <r>
      <rPr>
        <sz val="16"/>
        <color indexed="8"/>
        <rFont val="Arial"/>
        <family val="2"/>
      </rPr>
      <t>$365.00</t>
    </r>
    <r>
      <rPr>
        <vertAlign val="superscript"/>
        <sz val="20"/>
        <color indexed="12"/>
        <rFont val="Arial"/>
        <family val="2"/>
      </rPr>
      <t xml:space="preserve"> </t>
    </r>
    <r>
      <rPr>
        <b/>
        <vertAlign val="superscript"/>
        <sz val="24"/>
        <color indexed="36"/>
        <rFont val="Arial"/>
        <family val="2"/>
      </rPr>
      <t xml:space="preserve"> ɸ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</si>
</sst>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 mm\ dd"/>
    <numFmt numFmtId="174" formatCode="&quot;$&quot;#,##0.00"/>
    <numFmt numFmtId="175" formatCode="&quot;$&quot;#,##0.00;[Red]&quot;$&quot;#,##0.00"/>
    <numFmt numFmtId="176" formatCode="[$USD]\ #,##0.00"/>
    <numFmt numFmtId="177" formatCode="[$USD]\ #,##0.00_);[Red]\([$USD]\ #,##0.00\)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7"/>
      <name val="Arial"/>
      <family val="2"/>
    </font>
    <font>
      <b/>
      <sz val="18"/>
      <color indexed="17"/>
      <name val="Calibri"/>
      <family val="2"/>
    </font>
    <font>
      <b/>
      <sz val="16"/>
      <color indexed="17"/>
      <name val="Arial"/>
      <family val="2"/>
    </font>
    <font>
      <b/>
      <i/>
      <sz val="18"/>
      <color indexed="36"/>
      <name val="Calibri"/>
      <family val="2"/>
    </font>
    <font>
      <sz val="16"/>
      <color indexed="10"/>
      <name val="Arial"/>
      <family val="2"/>
    </font>
    <font>
      <b/>
      <sz val="22"/>
      <color indexed="17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44"/>
      <name val="Arial"/>
      <family val="2"/>
    </font>
    <font>
      <b/>
      <i/>
      <sz val="18"/>
      <color indexed="30"/>
      <name val="Arial"/>
      <family val="2"/>
    </font>
    <font>
      <b/>
      <sz val="18"/>
      <color indexed="36"/>
      <name val="Calibri"/>
      <family val="2"/>
    </font>
    <font>
      <b/>
      <vertAlign val="superscript"/>
      <sz val="24"/>
      <color indexed="20"/>
      <name val="Arial"/>
      <family val="2"/>
    </font>
    <font>
      <vertAlign val="superscript"/>
      <sz val="20"/>
      <color indexed="12"/>
      <name val="Arial"/>
      <family val="2"/>
    </font>
    <font>
      <b/>
      <vertAlign val="superscript"/>
      <sz val="2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FF"/>
      <name val="Arial"/>
      <family val="2"/>
    </font>
    <font>
      <sz val="16"/>
      <color theme="3" tint="0.5999900102615356"/>
      <name val="Arial"/>
      <family val="2"/>
    </font>
    <font>
      <b/>
      <sz val="16"/>
      <color rgb="FF0000FF"/>
      <name val="Arial"/>
      <family val="2"/>
    </font>
    <font>
      <b/>
      <sz val="16"/>
      <color theme="1"/>
      <name val="Arial"/>
      <family val="2"/>
    </font>
    <font>
      <b/>
      <i/>
      <sz val="18"/>
      <color rgb="FF0070C0"/>
      <name val="Arial"/>
      <family val="2"/>
    </font>
    <font>
      <sz val="16"/>
      <color rgb="FFFF0000"/>
      <name val="Arial"/>
      <family val="2"/>
    </font>
    <font>
      <b/>
      <sz val="18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173" fontId="6" fillId="33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172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 horizontal="center"/>
    </xf>
    <xf numFmtId="9" fontId="10" fillId="0" borderId="10" xfId="0" applyNumberFormat="1" applyFont="1" applyFill="1" applyBorder="1" applyAlignment="1">
      <alignment horizontal="center"/>
    </xf>
    <xf numFmtId="174" fontId="62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174" fontId="62" fillId="0" borderId="10" xfId="0" applyNumberFormat="1" applyFont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Border="1" applyAlignment="1">
      <alignment horizontal="center" wrapText="1"/>
    </xf>
    <xf numFmtId="9" fontId="62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indent="1"/>
    </xf>
    <xf numFmtId="174" fontId="8" fillId="0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7" fontId="8" fillId="0" borderId="10" xfId="0" applyNumberFormat="1" applyFont="1" applyFill="1" applyBorder="1" applyAlignment="1">
      <alignment horizontal="center"/>
    </xf>
    <xf numFmtId="174" fontId="62" fillId="0" borderId="10" xfId="0" applyNumberFormat="1" applyFont="1" applyFill="1" applyBorder="1" applyAlignment="1">
      <alignment horizontal="center" wrapText="1"/>
    </xf>
    <xf numFmtId="174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 indent="2"/>
    </xf>
    <xf numFmtId="0" fontId="6" fillId="0" borderId="10" xfId="0" applyFont="1" applyBorder="1" applyAlignment="1">
      <alignment horizontal="left" indent="1"/>
    </xf>
    <xf numFmtId="0" fontId="10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 indent="1"/>
    </xf>
    <xf numFmtId="175" fontId="8" fillId="0" borderId="10" xfId="0" applyNumberFormat="1" applyFont="1" applyFill="1" applyBorder="1" applyAlignment="1">
      <alignment horizontal="center"/>
    </xf>
    <xf numFmtId="9" fontId="8" fillId="0" borderId="10" xfId="59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Fill="1" applyBorder="1" applyAlignment="1" quotePrefix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2" fontId="8" fillId="0" borderId="10" xfId="0" applyNumberFormat="1" applyFont="1" applyBorder="1" applyAlignment="1">
      <alignment horizontal="left"/>
    </xf>
    <xf numFmtId="174" fontId="8" fillId="0" borderId="10" xfId="0" applyNumberFormat="1" applyFont="1" applyBorder="1" applyAlignment="1">
      <alignment horizontal="center" wrapText="1"/>
    </xf>
    <xf numFmtId="174" fontId="6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73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4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/>
    </xf>
    <xf numFmtId="0" fontId="12" fillId="0" borderId="0" xfId="0" applyFont="1" applyBorder="1" applyAlignment="1" quotePrefix="1">
      <alignment/>
    </xf>
    <xf numFmtId="174" fontId="63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 indent="2"/>
    </xf>
    <xf numFmtId="0" fontId="8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5" fontId="64" fillId="32" borderId="10" xfId="0" applyNumberFormat="1" applyFont="1" applyFill="1" applyBorder="1" applyAlignment="1">
      <alignment horizontal="center" wrapText="1"/>
    </xf>
    <xf numFmtId="9" fontId="64" fillId="32" borderId="10" xfId="0" applyNumberFormat="1" applyFont="1" applyFill="1" applyBorder="1" applyAlignment="1">
      <alignment horizontal="center" wrapText="1"/>
    </xf>
    <xf numFmtId="173" fontId="6" fillId="33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indent="3"/>
    </xf>
    <xf numFmtId="174" fontId="65" fillId="0" borderId="10" xfId="0" applyNumberFormat="1" applyFont="1" applyFill="1" applyBorder="1" applyAlignment="1">
      <alignment horizontal="center"/>
    </xf>
    <xf numFmtId="9" fontId="63" fillId="0" borderId="10" xfId="0" applyNumberFormat="1" applyFont="1" applyFill="1" applyBorder="1" applyAlignment="1">
      <alignment horizontal="center" wrapText="1"/>
    </xf>
    <xf numFmtId="0" fontId="66" fillId="32" borderId="10" xfId="0" applyFont="1" applyFill="1" applyBorder="1" applyAlignment="1">
      <alignment horizontal="center" wrapText="1"/>
    </xf>
    <xf numFmtId="0" fontId="65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62" fillId="32" borderId="10" xfId="0" applyFont="1" applyFill="1" applyBorder="1" applyAlignment="1">
      <alignment/>
    </xf>
    <xf numFmtId="174" fontId="62" fillId="32" borderId="10" xfId="0" applyNumberFormat="1" applyFont="1" applyFill="1" applyBorder="1" applyAlignment="1">
      <alignment/>
    </xf>
    <xf numFmtId="174" fontId="63" fillId="32" borderId="10" xfId="0" applyNumberFormat="1" applyFont="1" applyFill="1" applyBorder="1" applyAlignment="1">
      <alignment/>
    </xf>
    <xf numFmtId="174" fontId="62" fillId="32" borderId="10" xfId="0" applyNumberFormat="1" applyFont="1" applyFill="1" applyBorder="1" applyAlignment="1">
      <alignment horizontal="center"/>
    </xf>
    <xf numFmtId="174" fontId="63" fillId="32" borderId="10" xfId="0" applyNumberFormat="1" applyFont="1" applyFill="1" applyBorder="1" applyAlignment="1">
      <alignment horizontal="center"/>
    </xf>
    <xf numFmtId="174" fontId="9" fillId="32" borderId="10" xfId="0" applyNumberFormat="1" applyFont="1" applyFill="1" applyBorder="1" applyAlignment="1">
      <alignment horizontal="center"/>
    </xf>
    <xf numFmtId="9" fontId="9" fillId="32" borderId="10" xfId="0" applyNumberFormat="1" applyFont="1" applyFill="1" applyBorder="1" applyAlignment="1">
      <alignment horizontal="center"/>
    </xf>
    <xf numFmtId="174" fontId="62" fillId="32" borderId="10" xfId="0" applyNumberFormat="1" applyFont="1" applyFill="1" applyBorder="1" applyAlignment="1">
      <alignment horizontal="center" wrapText="1"/>
    </xf>
    <xf numFmtId="174" fontId="64" fillId="32" borderId="10" xfId="0" applyNumberFormat="1" applyFont="1" applyFill="1" applyBorder="1" applyAlignment="1">
      <alignment horizontal="center" wrapText="1"/>
    </xf>
    <xf numFmtId="173" fontId="15" fillId="0" borderId="0" xfId="0" applyNumberFormat="1" applyFont="1" applyAlignment="1">
      <alignment/>
    </xf>
    <xf numFmtId="9" fontId="6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174" fontId="9" fillId="32" borderId="10" xfId="0" applyNumberFormat="1" applyFont="1" applyFill="1" applyBorder="1" applyAlignment="1">
      <alignment/>
    </xf>
    <xf numFmtId="9" fontId="9" fillId="32" borderId="10" xfId="0" applyNumberFormat="1" applyFont="1" applyFill="1" applyBorder="1" applyAlignment="1">
      <alignment/>
    </xf>
    <xf numFmtId="9" fontId="63" fillId="0" borderId="10" xfId="0" applyNumberFormat="1" applyFont="1" applyFill="1" applyBorder="1" applyAlignment="1" quotePrefix="1">
      <alignment horizontal="center" wrapText="1"/>
    </xf>
    <xf numFmtId="0" fontId="62" fillId="0" borderId="0" xfId="0" applyFont="1" applyAlignment="1">
      <alignment/>
    </xf>
    <xf numFmtId="174" fontId="65" fillId="0" borderId="10" xfId="0" applyNumberFormat="1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>
      <alignment horizontal="center"/>
    </xf>
    <xf numFmtId="9" fontId="68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wrapText="1"/>
    </xf>
    <xf numFmtId="9" fontId="68" fillId="0" borderId="10" xfId="0" applyNumberFormat="1" applyFont="1" applyFill="1" applyBorder="1" applyAlignment="1" quotePrefix="1">
      <alignment horizontal="center"/>
    </xf>
    <xf numFmtId="167" fontId="9" fillId="0" borderId="1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 wrapText="1"/>
    </xf>
    <xf numFmtId="9" fontId="68" fillId="0" borderId="10" xfId="0" applyNumberFormat="1" applyFont="1" applyFill="1" applyBorder="1" applyAlignment="1" quotePrefix="1">
      <alignment horizontal="center" wrapText="1"/>
    </xf>
    <xf numFmtId="174" fontId="68" fillId="0" borderId="10" xfId="0" applyNumberFormat="1" applyFont="1" applyFill="1" applyBorder="1" applyAlignment="1" quotePrefix="1">
      <alignment horizontal="center" wrapText="1"/>
    </xf>
    <xf numFmtId="173" fontId="6" fillId="34" borderId="12" xfId="0" applyNumberFormat="1" applyFont="1" applyFill="1" applyBorder="1" applyAlignment="1">
      <alignment horizontal="center"/>
    </xf>
    <xf numFmtId="9" fontId="63" fillId="32" borderId="10" xfId="0" applyNumberFormat="1" applyFont="1" applyFill="1" applyBorder="1" applyAlignment="1">
      <alignment/>
    </xf>
    <xf numFmtId="176" fontId="63" fillId="0" borderId="10" xfId="0" applyNumberFormat="1" applyFont="1" applyFill="1" applyBorder="1" applyAlignment="1">
      <alignment horizontal="center" wrapText="1"/>
    </xf>
    <xf numFmtId="9" fontId="63" fillId="32" borderId="10" xfId="0" applyNumberFormat="1" applyFont="1" applyFill="1" applyBorder="1" applyAlignment="1">
      <alignment horizontal="center"/>
    </xf>
    <xf numFmtId="174" fontId="63" fillId="32" borderId="10" xfId="0" applyNumberFormat="1" applyFont="1" applyFill="1" applyBorder="1" applyAlignment="1">
      <alignment horizontal="center" wrapText="1"/>
    </xf>
    <xf numFmtId="9" fontId="63" fillId="32" borderId="10" xfId="0" applyNumberFormat="1" applyFont="1" applyFill="1" applyBorder="1" applyAlignment="1">
      <alignment horizontal="center" wrapText="1"/>
    </xf>
    <xf numFmtId="9" fontId="62" fillId="0" borderId="10" xfId="0" applyNumberFormat="1" applyFont="1" applyFill="1" applyBorder="1" applyAlignment="1" quotePrefix="1">
      <alignment horizontal="center" wrapText="1"/>
    </xf>
    <xf numFmtId="9" fontId="62" fillId="0" borderId="10" xfId="0" applyNumberFormat="1" applyFont="1" applyFill="1" applyBorder="1" applyAlignment="1">
      <alignment horizontal="center"/>
    </xf>
    <xf numFmtId="176" fontId="62" fillId="0" borderId="10" xfId="0" applyNumberFormat="1" applyFont="1" applyFill="1" applyBorder="1" applyAlignment="1">
      <alignment horizontal="center" wrapText="1"/>
    </xf>
    <xf numFmtId="9" fontId="62" fillId="32" borderId="10" xfId="0" applyNumberFormat="1" applyFont="1" applyFill="1" applyBorder="1" applyAlignment="1">
      <alignment/>
    </xf>
    <xf numFmtId="9" fontId="62" fillId="32" borderId="10" xfId="0" applyNumberFormat="1" applyFont="1" applyFill="1" applyBorder="1" applyAlignment="1">
      <alignment horizontal="center"/>
    </xf>
    <xf numFmtId="9" fontId="65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 indent="2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173" fontId="6" fillId="34" borderId="12" xfId="0" applyNumberFormat="1" applyFont="1" applyFill="1" applyBorder="1" applyAlignment="1">
      <alignment horizontal="center"/>
    </xf>
    <xf numFmtId="173" fontId="6" fillId="34" borderId="15" xfId="0" applyNumberFormat="1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 wrapText="1"/>
    </xf>
    <xf numFmtId="0" fontId="66" fillId="34" borderId="15" xfId="0" applyFont="1" applyFill="1" applyBorder="1" applyAlignment="1">
      <alignment horizontal="center" wrapText="1"/>
    </xf>
    <xf numFmtId="173" fontId="69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Fisd_Shared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view="pageBreakPreview" zoomScale="50" zoomScaleNormal="75" zoomScaleSheetLayoutView="50" zoomScalePageLayoutView="0" workbookViewId="0" topLeftCell="A1">
      <pane xSplit="1" ySplit="3" topLeftCell="B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0" sqref="I90"/>
    </sheetView>
  </sheetViews>
  <sheetFormatPr defaultColWidth="9.00390625" defaultRowHeight="12.75"/>
  <cols>
    <col min="1" max="1" width="15.57421875" style="1" customWidth="1"/>
    <col min="2" max="2" width="72.8515625" style="2" customWidth="1"/>
    <col min="3" max="3" width="33.7109375" style="1" hidden="1" customWidth="1"/>
    <col min="4" max="5" width="35.7109375" style="1" hidden="1" customWidth="1"/>
    <col min="6" max="6" width="85.8515625" style="1" customWidth="1"/>
    <col min="7" max="8" width="82.421875" style="1" customWidth="1"/>
    <col min="9" max="9" width="42.7109375" style="1" customWidth="1"/>
    <col min="10" max="10" width="38.8515625" style="1" customWidth="1"/>
    <col min="11" max="12" width="42.7109375" style="1" customWidth="1"/>
    <col min="13" max="16384" width="9.00390625" style="1" customWidth="1"/>
  </cols>
  <sheetData>
    <row r="1" spans="1:8" ht="17.25">
      <c r="A1" s="131"/>
      <c r="B1" s="131"/>
      <c r="C1" s="131"/>
      <c r="D1" s="3"/>
      <c r="E1" s="3"/>
      <c r="F1" s="3"/>
      <c r="G1" s="3"/>
      <c r="H1" s="3"/>
    </row>
    <row r="2" spans="1:12" s="4" customFormat="1" ht="48.75" customHeight="1">
      <c r="A2" s="132"/>
      <c r="B2" s="132" t="s">
        <v>0</v>
      </c>
      <c r="C2" s="7"/>
      <c r="D2" s="85"/>
      <c r="E2" s="85"/>
      <c r="F2" s="134"/>
      <c r="G2" s="135"/>
      <c r="H2" s="118"/>
      <c r="I2" s="136"/>
      <c r="J2" s="137"/>
      <c r="K2" s="136"/>
      <c r="L2" s="137"/>
    </row>
    <row r="3" spans="1:12" s="4" customFormat="1" ht="48.75" customHeight="1">
      <c r="A3" s="133"/>
      <c r="B3" s="133"/>
      <c r="C3" s="5" t="s">
        <v>46</v>
      </c>
      <c r="D3" s="6" t="s">
        <v>57</v>
      </c>
      <c r="E3" s="6" t="s">
        <v>58</v>
      </c>
      <c r="F3" s="89" t="s">
        <v>127</v>
      </c>
      <c r="G3" s="89" t="s">
        <v>129</v>
      </c>
      <c r="H3" s="90" t="s">
        <v>142</v>
      </c>
      <c r="I3" s="89" t="s">
        <v>130</v>
      </c>
      <c r="J3" s="89" t="s">
        <v>131</v>
      </c>
      <c r="K3" s="91" t="s">
        <v>143</v>
      </c>
      <c r="L3" s="91" t="s">
        <v>144</v>
      </c>
    </row>
    <row r="4" spans="1:12" ht="34.5" customHeight="1">
      <c r="A4" s="71">
        <v>2</v>
      </c>
      <c r="B4" s="72" t="s">
        <v>107</v>
      </c>
      <c r="C4" s="11"/>
      <c r="D4" s="12"/>
      <c r="E4" s="12"/>
      <c r="F4" s="92"/>
      <c r="G4" s="92"/>
      <c r="H4" s="12"/>
      <c r="I4" s="92"/>
      <c r="J4" s="92"/>
      <c r="K4" s="12"/>
      <c r="L4" s="12"/>
    </row>
    <row r="5" spans="1:12" ht="120.75" customHeight="1">
      <c r="A5" s="13">
        <v>2.1</v>
      </c>
      <c r="B5" s="130" t="s">
        <v>108</v>
      </c>
      <c r="C5" s="14" t="s">
        <v>5</v>
      </c>
      <c r="D5" s="15">
        <v>0</v>
      </c>
      <c r="E5" s="16">
        <v>0</v>
      </c>
      <c r="F5" s="22" t="s">
        <v>172</v>
      </c>
      <c r="G5" s="22" t="s">
        <v>173</v>
      </c>
      <c r="H5" s="88" t="s">
        <v>171</v>
      </c>
      <c r="I5" s="28">
        <v>0</v>
      </c>
      <c r="J5" s="22">
        <v>0</v>
      </c>
      <c r="K5" s="69">
        <v>0</v>
      </c>
      <c r="L5" s="88">
        <v>0</v>
      </c>
    </row>
    <row r="6" spans="1:12" ht="114" customHeight="1">
      <c r="A6" s="13">
        <v>2.2</v>
      </c>
      <c r="B6" s="130" t="s">
        <v>3</v>
      </c>
      <c r="C6" s="18">
        <v>51</v>
      </c>
      <c r="D6" s="20" t="e">
        <f>#REF!-C6</f>
        <v>#REF!</v>
      </c>
      <c r="E6" s="21" t="e">
        <f>D6/C6</f>
        <v>#REF!</v>
      </c>
      <c r="F6" s="54" t="s">
        <v>166</v>
      </c>
      <c r="G6" s="54" t="s">
        <v>167</v>
      </c>
      <c r="H6" s="69" t="s">
        <v>158</v>
      </c>
      <c r="I6" s="28" t="s">
        <v>149</v>
      </c>
      <c r="J6" s="124" t="s">
        <v>150</v>
      </c>
      <c r="K6" s="109">
        <v>32</v>
      </c>
      <c r="L6" s="129">
        <v>0.27</v>
      </c>
    </row>
    <row r="7" spans="1:12" ht="65.25" customHeight="1">
      <c r="A7" s="13">
        <v>2.3</v>
      </c>
      <c r="B7" s="73" t="s">
        <v>69</v>
      </c>
      <c r="C7" s="14" t="s">
        <v>5</v>
      </c>
      <c r="D7" s="15">
        <v>0</v>
      </c>
      <c r="E7" s="16">
        <v>0</v>
      </c>
      <c r="F7" s="28" t="s">
        <v>125</v>
      </c>
      <c r="G7" s="28" t="s">
        <v>132</v>
      </c>
      <c r="H7" s="69" t="s">
        <v>132</v>
      </c>
      <c r="I7" s="17">
        <v>0</v>
      </c>
      <c r="J7" s="125">
        <v>0</v>
      </c>
      <c r="K7" s="58">
        <v>0</v>
      </c>
      <c r="L7" s="102">
        <v>0</v>
      </c>
    </row>
    <row r="8" spans="1:12" ht="37.5" customHeight="1">
      <c r="A8" s="13">
        <v>2.4</v>
      </c>
      <c r="B8" s="73" t="s">
        <v>2</v>
      </c>
      <c r="C8" s="14" t="s">
        <v>5</v>
      </c>
      <c r="D8" s="15">
        <v>0</v>
      </c>
      <c r="E8" s="16">
        <v>0</v>
      </c>
      <c r="F8" s="28" t="s">
        <v>5</v>
      </c>
      <c r="G8" s="28" t="s">
        <v>5</v>
      </c>
      <c r="H8" s="69" t="s">
        <v>5</v>
      </c>
      <c r="I8" s="17">
        <v>0</v>
      </c>
      <c r="J8" s="125">
        <v>0</v>
      </c>
      <c r="K8" s="58">
        <v>0</v>
      </c>
      <c r="L8" s="102">
        <v>0</v>
      </c>
    </row>
    <row r="9" spans="1:12" ht="34.5" customHeight="1">
      <c r="A9" s="9">
        <v>3</v>
      </c>
      <c r="B9" s="10" t="s">
        <v>71</v>
      </c>
      <c r="C9" s="11"/>
      <c r="D9" s="12"/>
      <c r="E9" s="12"/>
      <c r="F9" s="93"/>
      <c r="G9" s="93"/>
      <c r="H9" s="94"/>
      <c r="I9" s="105"/>
      <c r="J9" s="106"/>
      <c r="K9" s="94"/>
      <c r="L9" s="119"/>
    </row>
    <row r="10" spans="1:12" s="4" customFormat="1" ht="73.5" customHeight="1">
      <c r="A10" s="74">
        <v>3.1</v>
      </c>
      <c r="B10" s="23" t="s">
        <v>72</v>
      </c>
      <c r="C10" s="24">
        <v>1369.62</v>
      </c>
      <c r="D10" s="24" t="e">
        <f>#REF!-C10</f>
        <v>#REF!</v>
      </c>
      <c r="E10" s="25" t="e">
        <f>D10/C10</f>
        <v>#REF!</v>
      </c>
      <c r="F10" s="28" t="s">
        <v>151</v>
      </c>
      <c r="G10" s="28" t="s">
        <v>151</v>
      </c>
      <c r="H10" s="69" t="s">
        <v>151</v>
      </c>
      <c r="I10" s="126">
        <v>0</v>
      </c>
      <c r="J10" s="22">
        <v>0</v>
      </c>
      <c r="K10" s="120">
        <f>25-25</f>
        <v>0</v>
      </c>
      <c r="L10" s="88">
        <f>K10/25</f>
        <v>0</v>
      </c>
    </row>
    <row r="11" spans="1:12" s="4" customFormat="1" ht="119.25" customHeight="1">
      <c r="A11" s="30">
        <v>3.2</v>
      </c>
      <c r="B11" s="31" t="s">
        <v>73</v>
      </c>
      <c r="C11" s="24">
        <v>3509.65</v>
      </c>
      <c r="D11" s="27" t="e">
        <f>#REF!-C11</f>
        <v>#REF!</v>
      </c>
      <c r="E11" s="25" t="e">
        <f>D11/C11</f>
        <v>#REF!</v>
      </c>
      <c r="F11" s="28" t="s">
        <v>152</v>
      </c>
      <c r="G11" s="28" t="s">
        <v>153</v>
      </c>
      <c r="H11" s="29" t="s">
        <v>153</v>
      </c>
      <c r="I11" s="112">
        <f>40-41</f>
        <v>-1</v>
      </c>
      <c r="J11" s="111">
        <f>I11/41</f>
        <v>-0.024390243902439025</v>
      </c>
      <c r="K11" s="120">
        <f>41-41</f>
        <v>0</v>
      </c>
      <c r="L11" s="88">
        <f>K11/41</f>
        <v>0</v>
      </c>
    </row>
    <row r="12" spans="1:12" ht="34.5" customHeight="1">
      <c r="A12" s="71">
        <v>4</v>
      </c>
      <c r="B12" s="72" t="s">
        <v>74</v>
      </c>
      <c r="C12" s="11"/>
      <c r="D12" s="12"/>
      <c r="E12" s="12"/>
      <c r="F12" s="93"/>
      <c r="G12" s="93"/>
      <c r="H12" s="94"/>
      <c r="I12" s="105"/>
      <c r="J12" s="106"/>
      <c r="K12" s="94"/>
      <c r="L12" s="119"/>
    </row>
    <row r="13" spans="1:12" ht="34.5" customHeight="1">
      <c r="A13" s="26">
        <v>4.1</v>
      </c>
      <c r="B13" s="75" t="s">
        <v>6</v>
      </c>
      <c r="C13" s="11"/>
      <c r="D13" s="12"/>
      <c r="E13" s="12"/>
      <c r="F13" s="93"/>
      <c r="G13" s="93"/>
      <c r="H13" s="94"/>
      <c r="I13" s="105"/>
      <c r="J13" s="106"/>
      <c r="K13" s="94"/>
      <c r="L13" s="119"/>
    </row>
    <row r="14" spans="1:12" ht="34.5" customHeight="1">
      <c r="A14" s="30" t="s">
        <v>7</v>
      </c>
      <c r="B14" s="32" t="s">
        <v>75</v>
      </c>
      <c r="C14" s="11"/>
      <c r="D14" s="12"/>
      <c r="E14" s="12"/>
      <c r="F14" s="93"/>
      <c r="G14" s="93"/>
      <c r="H14" s="94"/>
      <c r="I14" s="105"/>
      <c r="J14" s="106"/>
      <c r="K14" s="94"/>
      <c r="L14" s="119"/>
    </row>
    <row r="15" spans="1:12" ht="35.25" customHeight="1">
      <c r="A15" s="30" t="s">
        <v>8</v>
      </c>
      <c r="B15" s="76" t="s">
        <v>109</v>
      </c>
      <c r="C15" s="14" t="s">
        <v>5</v>
      </c>
      <c r="D15" s="15">
        <v>0</v>
      </c>
      <c r="E15" s="16">
        <v>0</v>
      </c>
      <c r="F15" s="17" t="s">
        <v>5</v>
      </c>
      <c r="G15" s="17" t="s">
        <v>5</v>
      </c>
      <c r="H15" s="58" t="s">
        <v>5</v>
      </c>
      <c r="I15" s="17">
        <v>0</v>
      </c>
      <c r="J15" s="125">
        <v>0</v>
      </c>
      <c r="K15" s="58">
        <v>0</v>
      </c>
      <c r="L15" s="102">
        <v>0</v>
      </c>
    </row>
    <row r="16" spans="1:12" s="4" customFormat="1" ht="35.25" customHeight="1">
      <c r="A16" s="26" t="s">
        <v>9</v>
      </c>
      <c r="B16" s="76" t="s">
        <v>77</v>
      </c>
      <c r="C16" s="14" t="s">
        <v>5</v>
      </c>
      <c r="D16" s="15">
        <v>0</v>
      </c>
      <c r="E16" s="16">
        <v>0</v>
      </c>
      <c r="F16" s="17" t="s">
        <v>5</v>
      </c>
      <c r="G16" s="17" t="s">
        <v>5</v>
      </c>
      <c r="H16" s="58" t="s">
        <v>5</v>
      </c>
      <c r="I16" s="17">
        <v>0</v>
      </c>
      <c r="J16" s="125">
        <v>0</v>
      </c>
      <c r="K16" s="58">
        <v>0</v>
      </c>
      <c r="L16" s="102">
        <v>0</v>
      </c>
    </row>
    <row r="17" spans="1:12" ht="35.25" customHeight="1">
      <c r="A17" s="26" t="s">
        <v>10</v>
      </c>
      <c r="B17" s="35" t="s">
        <v>78</v>
      </c>
      <c r="C17" s="14" t="s">
        <v>5</v>
      </c>
      <c r="D17" s="15">
        <v>0</v>
      </c>
      <c r="E17" s="16">
        <v>0</v>
      </c>
      <c r="F17" s="17" t="s">
        <v>5</v>
      </c>
      <c r="G17" s="17" t="s">
        <v>5</v>
      </c>
      <c r="H17" s="58" t="s">
        <v>5</v>
      </c>
      <c r="I17" s="17">
        <v>0</v>
      </c>
      <c r="J17" s="125">
        <v>0</v>
      </c>
      <c r="K17" s="58">
        <v>0</v>
      </c>
      <c r="L17" s="102">
        <v>0</v>
      </c>
    </row>
    <row r="18" spans="1:12" ht="35.25" customHeight="1">
      <c r="A18" s="30" t="s">
        <v>11</v>
      </c>
      <c r="B18" s="76" t="s">
        <v>79</v>
      </c>
      <c r="C18" s="14" t="s">
        <v>5</v>
      </c>
      <c r="D18" s="15">
        <v>0</v>
      </c>
      <c r="E18" s="16">
        <v>0</v>
      </c>
      <c r="F18" s="17" t="s">
        <v>5</v>
      </c>
      <c r="G18" s="17" t="s">
        <v>5</v>
      </c>
      <c r="H18" s="58" t="s">
        <v>5</v>
      </c>
      <c r="I18" s="17">
        <v>0</v>
      </c>
      <c r="J18" s="125">
        <v>0</v>
      </c>
      <c r="K18" s="58">
        <v>0</v>
      </c>
      <c r="L18" s="102">
        <v>0</v>
      </c>
    </row>
    <row r="19" spans="1:12" s="4" customFormat="1" ht="35.25" customHeight="1">
      <c r="A19" s="26" t="s">
        <v>12</v>
      </c>
      <c r="B19" s="35" t="s">
        <v>80</v>
      </c>
      <c r="C19" s="14" t="s">
        <v>5</v>
      </c>
      <c r="D19" s="15">
        <v>0</v>
      </c>
      <c r="E19" s="25">
        <v>0</v>
      </c>
      <c r="F19" s="17" t="s">
        <v>5</v>
      </c>
      <c r="G19" s="17" t="s">
        <v>5</v>
      </c>
      <c r="H19" s="58" t="s">
        <v>5</v>
      </c>
      <c r="I19" s="17">
        <v>0</v>
      </c>
      <c r="J19" s="125">
        <v>0</v>
      </c>
      <c r="K19" s="58">
        <v>0</v>
      </c>
      <c r="L19" s="102">
        <v>0</v>
      </c>
    </row>
    <row r="20" spans="1:12" ht="35.25" customHeight="1">
      <c r="A20" s="30" t="s">
        <v>49</v>
      </c>
      <c r="B20" s="76" t="s">
        <v>81</v>
      </c>
      <c r="C20" s="14" t="s">
        <v>5</v>
      </c>
      <c r="D20" s="15">
        <v>0</v>
      </c>
      <c r="E20" s="16">
        <v>0</v>
      </c>
      <c r="F20" s="17" t="s">
        <v>5</v>
      </c>
      <c r="G20" s="17" t="s">
        <v>5</v>
      </c>
      <c r="H20" s="58" t="s">
        <v>5</v>
      </c>
      <c r="I20" s="17">
        <v>0</v>
      </c>
      <c r="J20" s="125">
        <v>0</v>
      </c>
      <c r="K20" s="58">
        <v>0</v>
      </c>
      <c r="L20" s="102">
        <v>0</v>
      </c>
    </row>
    <row r="21" spans="1:12" ht="34.5" customHeight="1">
      <c r="A21" s="30" t="s">
        <v>13</v>
      </c>
      <c r="B21" s="32" t="s">
        <v>65</v>
      </c>
      <c r="C21" s="11"/>
      <c r="D21" s="12"/>
      <c r="E21" s="12"/>
      <c r="F21" s="93"/>
      <c r="G21" s="93"/>
      <c r="H21" s="94"/>
      <c r="I21" s="93"/>
      <c r="J21" s="127"/>
      <c r="K21" s="94"/>
      <c r="L21" s="119"/>
    </row>
    <row r="22" spans="1:12" ht="35.25" customHeight="1">
      <c r="A22" s="30" t="s">
        <v>14</v>
      </c>
      <c r="B22" s="76" t="s">
        <v>76</v>
      </c>
      <c r="C22" s="14" t="s">
        <v>5</v>
      </c>
      <c r="D22" s="15">
        <v>0</v>
      </c>
      <c r="E22" s="16">
        <v>0</v>
      </c>
      <c r="F22" s="17" t="s">
        <v>5</v>
      </c>
      <c r="G22" s="17" t="s">
        <v>5</v>
      </c>
      <c r="H22" s="58" t="s">
        <v>5</v>
      </c>
      <c r="I22" s="17">
        <v>0</v>
      </c>
      <c r="J22" s="125">
        <v>0</v>
      </c>
      <c r="K22" s="58">
        <v>0</v>
      </c>
      <c r="L22" s="102">
        <v>0</v>
      </c>
    </row>
    <row r="23" spans="1:12" s="4" customFormat="1" ht="35.25" customHeight="1">
      <c r="A23" s="26" t="s">
        <v>15</v>
      </c>
      <c r="B23" s="76" t="s">
        <v>77</v>
      </c>
      <c r="C23" s="14" t="s">
        <v>5</v>
      </c>
      <c r="D23" s="15">
        <v>0</v>
      </c>
      <c r="E23" s="16">
        <v>0</v>
      </c>
      <c r="F23" s="17" t="s">
        <v>5</v>
      </c>
      <c r="G23" s="17" t="s">
        <v>5</v>
      </c>
      <c r="H23" s="58" t="s">
        <v>5</v>
      </c>
      <c r="I23" s="17">
        <v>0</v>
      </c>
      <c r="J23" s="125">
        <v>0</v>
      </c>
      <c r="K23" s="58">
        <v>0</v>
      </c>
      <c r="L23" s="102">
        <v>0</v>
      </c>
    </row>
    <row r="24" spans="1:12" ht="35.25" customHeight="1">
      <c r="A24" s="30" t="s">
        <v>16</v>
      </c>
      <c r="B24" s="76" t="s">
        <v>78</v>
      </c>
      <c r="C24" s="14" t="s">
        <v>5</v>
      </c>
      <c r="D24" s="15">
        <v>0</v>
      </c>
      <c r="E24" s="16">
        <v>0</v>
      </c>
      <c r="F24" s="17" t="s">
        <v>5</v>
      </c>
      <c r="G24" s="17" t="s">
        <v>5</v>
      </c>
      <c r="H24" s="58" t="s">
        <v>5</v>
      </c>
      <c r="I24" s="17">
        <v>0</v>
      </c>
      <c r="J24" s="125">
        <v>0</v>
      </c>
      <c r="K24" s="58">
        <v>0</v>
      </c>
      <c r="L24" s="102">
        <v>0</v>
      </c>
    </row>
    <row r="25" spans="1:12" s="4" customFormat="1" ht="35.25" customHeight="1">
      <c r="A25" s="26" t="s">
        <v>17</v>
      </c>
      <c r="B25" s="35" t="s">
        <v>82</v>
      </c>
      <c r="C25" s="14" t="s">
        <v>5</v>
      </c>
      <c r="D25" s="15">
        <v>0</v>
      </c>
      <c r="E25" s="16">
        <v>0</v>
      </c>
      <c r="F25" s="17" t="s">
        <v>5</v>
      </c>
      <c r="G25" s="17" t="s">
        <v>5</v>
      </c>
      <c r="H25" s="58" t="s">
        <v>5</v>
      </c>
      <c r="I25" s="17">
        <v>0</v>
      </c>
      <c r="J25" s="125">
        <v>0</v>
      </c>
      <c r="K25" s="58">
        <v>0</v>
      </c>
      <c r="L25" s="102">
        <v>0</v>
      </c>
    </row>
    <row r="26" spans="1:12" ht="35.25" customHeight="1">
      <c r="A26" s="30" t="s">
        <v>18</v>
      </c>
      <c r="B26" s="76" t="s">
        <v>80</v>
      </c>
      <c r="C26" s="14" t="s">
        <v>5</v>
      </c>
      <c r="D26" s="15">
        <v>0</v>
      </c>
      <c r="E26" s="16">
        <v>0</v>
      </c>
      <c r="F26" s="17" t="s">
        <v>5</v>
      </c>
      <c r="G26" s="17" t="s">
        <v>5</v>
      </c>
      <c r="H26" s="58" t="s">
        <v>5</v>
      </c>
      <c r="I26" s="17">
        <v>0</v>
      </c>
      <c r="J26" s="125">
        <v>0</v>
      </c>
      <c r="K26" s="58">
        <v>0</v>
      </c>
      <c r="L26" s="102">
        <v>0</v>
      </c>
    </row>
    <row r="27" spans="1:12" s="4" customFormat="1" ht="35.25" customHeight="1">
      <c r="A27" s="77" t="s">
        <v>50</v>
      </c>
      <c r="B27" s="76" t="s">
        <v>81</v>
      </c>
      <c r="C27" s="14" t="s">
        <v>5</v>
      </c>
      <c r="D27" s="15">
        <v>0</v>
      </c>
      <c r="E27" s="16">
        <v>0</v>
      </c>
      <c r="F27" s="17" t="s">
        <v>5</v>
      </c>
      <c r="G27" s="17" t="s">
        <v>1</v>
      </c>
      <c r="H27" s="58" t="s">
        <v>1</v>
      </c>
      <c r="I27" s="17">
        <v>0</v>
      </c>
      <c r="J27" s="125">
        <v>0</v>
      </c>
      <c r="K27" s="58">
        <v>0</v>
      </c>
      <c r="L27" s="102">
        <v>0</v>
      </c>
    </row>
    <row r="28" spans="1:12" s="4" customFormat="1" ht="35.25" customHeight="1">
      <c r="A28" s="26">
        <v>4.2</v>
      </c>
      <c r="B28" s="31" t="s">
        <v>110</v>
      </c>
      <c r="C28" s="14" t="s">
        <v>5</v>
      </c>
      <c r="D28" s="15">
        <v>0</v>
      </c>
      <c r="E28" s="16">
        <v>0</v>
      </c>
      <c r="F28" s="17" t="s">
        <v>5</v>
      </c>
      <c r="G28" s="17" t="s">
        <v>5</v>
      </c>
      <c r="H28" s="58" t="s">
        <v>5</v>
      </c>
      <c r="I28" s="17">
        <v>0</v>
      </c>
      <c r="J28" s="125">
        <v>0</v>
      </c>
      <c r="K28" s="58">
        <v>0</v>
      </c>
      <c r="L28" s="102">
        <v>0</v>
      </c>
    </row>
    <row r="29" spans="1:12" s="4" customFormat="1" ht="35.25" customHeight="1">
      <c r="A29" s="26">
        <v>4.3</v>
      </c>
      <c r="B29" s="76" t="s">
        <v>111</v>
      </c>
      <c r="C29" s="14"/>
      <c r="D29" s="19" t="s">
        <v>64</v>
      </c>
      <c r="E29" s="19" t="s">
        <v>64</v>
      </c>
      <c r="F29" s="87" t="s">
        <v>139</v>
      </c>
      <c r="G29" s="87" t="s">
        <v>148</v>
      </c>
      <c r="H29" s="58" t="s">
        <v>140</v>
      </c>
      <c r="I29" s="114">
        <f>592-600</f>
        <v>-8</v>
      </c>
      <c r="J29" s="113">
        <f>I29/592</f>
        <v>-0.013513513513513514</v>
      </c>
      <c r="K29" s="69">
        <v>0</v>
      </c>
      <c r="L29" s="88">
        <v>0</v>
      </c>
    </row>
    <row r="30" spans="1:12" ht="34.5" customHeight="1">
      <c r="A30" s="30">
        <v>4.4</v>
      </c>
      <c r="B30" s="33" t="s">
        <v>19</v>
      </c>
      <c r="C30" s="11"/>
      <c r="D30" s="12"/>
      <c r="E30" s="12"/>
      <c r="F30" s="94"/>
      <c r="G30" s="94"/>
      <c r="H30" s="94"/>
      <c r="I30" s="105"/>
      <c r="J30" s="106"/>
      <c r="K30" s="94"/>
      <c r="L30" s="119"/>
    </row>
    <row r="31" spans="1:12" ht="35.25" customHeight="1">
      <c r="A31" s="26" t="s">
        <v>83</v>
      </c>
      <c r="B31" s="33" t="s">
        <v>63</v>
      </c>
      <c r="C31" s="8" t="s">
        <v>1</v>
      </c>
      <c r="D31" s="34"/>
      <c r="E31" s="34"/>
      <c r="F31" s="96"/>
      <c r="G31" s="96"/>
      <c r="H31" s="96"/>
      <c r="I31" s="97"/>
      <c r="J31" s="98"/>
      <c r="K31" s="96"/>
      <c r="L31" s="121"/>
    </row>
    <row r="32" spans="1:12" ht="35.25" customHeight="1">
      <c r="A32" s="26" t="s">
        <v>84</v>
      </c>
      <c r="B32" s="23" t="s">
        <v>85</v>
      </c>
      <c r="C32" s="8"/>
      <c r="D32" s="36"/>
      <c r="E32" s="36"/>
      <c r="F32" s="17" t="s">
        <v>5</v>
      </c>
      <c r="G32" s="17" t="s">
        <v>5</v>
      </c>
      <c r="H32" s="58" t="s">
        <v>5</v>
      </c>
      <c r="I32" s="17">
        <v>0</v>
      </c>
      <c r="J32" s="125">
        <v>0</v>
      </c>
      <c r="K32" s="58">
        <v>0</v>
      </c>
      <c r="L32" s="102">
        <v>0</v>
      </c>
    </row>
    <row r="33" spans="1:12" ht="35.25" customHeight="1">
      <c r="A33" s="26" t="s">
        <v>86</v>
      </c>
      <c r="B33" s="75" t="s">
        <v>104</v>
      </c>
      <c r="C33" s="8"/>
      <c r="D33" s="36"/>
      <c r="E33" s="36"/>
      <c r="F33" s="95"/>
      <c r="G33" s="95"/>
      <c r="H33" s="96"/>
      <c r="I33" s="95"/>
      <c r="J33" s="128"/>
      <c r="K33" s="96"/>
      <c r="L33" s="121"/>
    </row>
    <row r="34" spans="1:12" ht="35.25" customHeight="1">
      <c r="A34" s="26" t="s">
        <v>112</v>
      </c>
      <c r="B34" s="86" t="s">
        <v>113</v>
      </c>
      <c r="C34" s="8"/>
      <c r="D34" s="36"/>
      <c r="E34" s="36"/>
      <c r="F34" s="17" t="s">
        <v>5</v>
      </c>
      <c r="G34" s="17" t="s">
        <v>5</v>
      </c>
      <c r="H34" s="58" t="s">
        <v>5</v>
      </c>
      <c r="I34" s="17">
        <v>0</v>
      </c>
      <c r="J34" s="125">
        <v>0</v>
      </c>
      <c r="K34" s="58">
        <v>0</v>
      </c>
      <c r="L34" s="102">
        <v>0</v>
      </c>
    </row>
    <row r="35" spans="1:12" ht="75.75" customHeight="1">
      <c r="A35" s="26" t="s">
        <v>114</v>
      </c>
      <c r="B35" s="86" t="s">
        <v>115</v>
      </c>
      <c r="C35" s="8"/>
      <c r="D35" s="36"/>
      <c r="E35" s="36"/>
      <c r="F35" s="28" t="s">
        <v>160</v>
      </c>
      <c r="G35" s="28" t="s">
        <v>161</v>
      </c>
      <c r="H35" s="69" t="s">
        <v>133</v>
      </c>
      <c r="I35" s="115">
        <f>148-150</f>
        <v>-2</v>
      </c>
      <c r="J35" s="116">
        <f>I35/150</f>
        <v>-0.013333333333333334</v>
      </c>
      <c r="K35" s="115">
        <f>118-148</f>
        <v>-30</v>
      </c>
      <c r="L35" s="116">
        <f>K35/148</f>
        <v>-0.20270270270270271</v>
      </c>
    </row>
    <row r="36" spans="1:12" ht="34.5" customHeight="1">
      <c r="A36" s="9">
        <v>5</v>
      </c>
      <c r="B36" s="10" t="s">
        <v>87</v>
      </c>
      <c r="C36" s="11"/>
      <c r="D36" s="12"/>
      <c r="E36" s="12"/>
      <c r="F36" s="93"/>
      <c r="G36" s="93"/>
      <c r="H36" s="94"/>
      <c r="I36" s="105"/>
      <c r="J36" s="106"/>
      <c r="K36" s="94"/>
      <c r="L36" s="119"/>
    </row>
    <row r="37" spans="1:12" s="4" customFormat="1" ht="48" customHeight="1">
      <c r="A37" s="26">
        <v>5.1</v>
      </c>
      <c r="B37" s="37" t="s">
        <v>20</v>
      </c>
      <c r="C37" s="14" t="s">
        <v>1</v>
      </c>
      <c r="D37" s="38" t="s">
        <v>1</v>
      </c>
      <c r="E37" s="25" t="s">
        <v>1</v>
      </c>
      <c r="F37" s="17" t="s">
        <v>1</v>
      </c>
      <c r="G37" s="17" t="s">
        <v>1</v>
      </c>
      <c r="H37" s="58" t="s">
        <v>1</v>
      </c>
      <c r="I37" s="17" t="s">
        <v>1</v>
      </c>
      <c r="J37" s="17" t="s">
        <v>1</v>
      </c>
      <c r="K37" s="58" t="s">
        <v>1</v>
      </c>
      <c r="L37" s="58" t="s">
        <v>1</v>
      </c>
    </row>
    <row r="38" spans="1:12" s="4" customFormat="1" ht="55.5" customHeight="1">
      <c r="A38" s="26">
        <v>5.2</v>
      </c>
      <c r="B38" s="37" t="s">
        <v>21</v>
      </c>
      <c r="C38" s="24">
        <v>3026</v>
      </c>
      <c r="D38" s="38" t="e">
        <f>#REF!-C38</f>
        <v>#REF!</v>
      </c>
      <c r="E38" s="39" t="e">
        <f>D38/C38</f>
        <v>#REF!</v>
      </c>
      <c r="F38" s="17">
        <v>5000</v>
      </c>
      <c r="G38" s="17">
        <v>4936</v>
      </c>
      <c r="H38" s="58">
        <v>4936</v>
      </c>
      <c r="I38" s="115">
        <f>G38-F38</f>
        <v>-64</v>
      </c>
      <c r="J38" s="111">
        <f>I38/F38</f>
        <v>-0.0128</v>
      </c>
      <c r="K38" s="69">
        <v>0</v>
      </c>
      <c r="L38" s="88">
        <v>0</v>
      </c>
    </row>
    <row r="39" spans="1:12" ht="34.5" customHeight="1">
      <c r="A39" s="9">
        <v>6</v>
      </c>
      <c r="B39" s="10" t="s">
        <v>119</v>
      </c>
      <c r="C39" s="11"/>
      <c r="D39" s="12"/>
      <c r="E39" s="12"/>
      <c r="F39" s="93"/>
      <c r="G39" s="93"/>
      <c r="H39" s="94"/>
      <c r="I39" s="105"/>
      <c r="J39" s="106"/>
      <c r="K39" s="94"/>
      <c r="L39" s="119"/>
    </row>
    <row r="40" spans="1:12" ht="97.5" customHeight="1">
      <c r="A40" s="30">
        <v>6.1</v>
      </c>
      <c r="B40" s="23" t="s">
        <v>116</v>
      </c>
      <c r="C40" s="40" t="s">
        <v>67</v>
      </c>
      <c r="D40" s="42" t="s">
        <v>1</v>
      </c>
      <c r="E40" s="43">
        <v>0</v>
      </c>
      <c r="F40" s="41" t="s">
        <v>162</v>
      </c>
      <c r="G40" s="41" t="s">
        <v>168</v>
      </c>
      <c r="H40" s="103" t="s">
        <v>174</v>
      </c>
      <c r="I40" s="28" t="s">
        <v>1</v>
      </c>
      <c r="J40" s="22">
        <v>0</v>
      </c>
      <c r="K40" s="69" t="s">
        <v>1</v>
      </c>
      <c r="L40" s="116" t="s">
        <v>178</v>
      </c>
    </row>
    <row r="41" spans="1:12" ht="35.25" customHeight="1">
      <c r="A41" s="30">
        <v>6.2</v>
      </c>
      <c r="B41" s="31" t="s">
        <v>22</v>
      </c>
      <c r="C41" s="14" t="s">
        <v>1</v>
      </c>
      <c r="D41" s="14" t="s">
        <v>1</v>
      </c>
      <c r="E41" s="14" t="s">
        <v>1</v>
      </c>
      <c r="F41" s="17" t="s">
        <v>1</v>
      </c>
      <c r="G41" s="17" t="s">
        <v>1</v>
      </c>
      <c r="H41" s="58" t="s">
        <v>1</v>
      </c>
      <c r="I41" s="17" t="s">
        <v>1</v>
      </c>
      <c r="J41" s="17" t="s">
        <v>1</v>
      </c>
      <c r="K41" s="58" t="s">
        <v>1</v>
      </c>
      <c r="L41" s="58" t="s">
        <v>1</v>
      </c>
    </row>
    <row r="42" spans="1:12" ht="35.25" customHeight="1">
      <c r="A42" s="30">
        <v>6.3</v>
      </c>
      <c r="B42" s="31" t="s">
        <v>88</v>
      </c>
      <c r="C42" s="14" t="s">
        <v>1</v>
      </c>
      <c r="D42" s="14" t="s">
        <v>1</v>
      </c>
      <c r="E42" s="14" t="s">
        <v>1</v>
      </c>
      <c r="F42" s="17" t="s">
        <v>1</v>
      </c>
      <c r="G42" s="17" t="s">
        <v>1</v>
      </c>
      <c r="H42" s="58" t="s">
        <v>1</v>
      </c>
      <c r="I42" s="17" t="s">
        <v>1</v>
      </c>
      <c r="J42" s="17" t="s">
        <v>1</v>
      </c>
      <c r="K42" s="58" t="s">
        <v>1</v>
      </c>
      <c r="L42" s="58" t="s">
        <v>1</v>
      </c>
    </row>
    <row r="43" spans="1:12" ht="45" customHeight="1">
      <c r="A43" s="30">
        <v>6.4</v>
      </c>
      <c r="B43" s="23" t="s">
        <v>89</v>
      </c>
      <c r="C43" s="40" t="s">
        <v>68</v>
      </c>
      <c r="D43" s="44" t="s">
        <v>1</v>
      </c>
      <c r="E43" s="45">
        <v>0</v>
      </c>
      <c r="F43" s="41" t="s">
        <v>163</v>
      </c>
      <c r="G43" s="41" t="s">
        <v>176</v>
      </c>
      <c r="H43" s="59" t="s">
        <v>175</v>
      </c>
      <c r="I43" s="28">
        <v>0</v>
      </c>
      <c r="J43" s="22">
        <v>0</v>
      </c>
      <c r="K43" s="69">
        <f>1150-1150</f>
        <v>0</v>
      </c>
      <c r="L43" s="88">
        <f>K43/1150</f>
        <v>0</v>
      </c>
    </row>
    <row r="44" spans="1:12" ht="35.25" customHeight="1">
      <c r="A44" s="26">
        <v>6.5</v>
      </c>
      <c r="B44" s="31" t="s">
        <v>105</v>
      </c>
      <c r="C44" s="8" t="s">
        <v>1</v>
      </c>
      <c r="D44" s="14" t="s">
        <v>1</v>
      </c>
      <c r="E44" s="14" t="s">
        <v>1</v>
      </c>
      <c r="F44" s="17" t="s">
        <v>1</v>
      </c>
      <c r="G44" s="17" t="s">
        <v>1</v>
      </c>
      <c r="H44" s="58" t="s">
        <v>1</v>
      </c>
      <c r="I44" s="17" t="s">
        <v>1</v>
      </c>
      <c r="J44" s="17" t="s">
        <v>1</v>
      </c>
      <c r="K44" s="58" t="s">
        <v>1</v>
      </c>
      <c r="L44" s="58" t="s">
        <v>1</v>
      </c>
    </row>
    <row r="45" spans="1:12" ht="75" customHeight="1">
      <c r="A45" s="30">
        <v>6.6</v>
      </c>
      <c r="B45" s="23" t="s">
        <v>106</v>
      </c>
      <c r="C45" s="18"/>
      <c r="D45" s="20" t="e">
        <f>#REF!-C45</f>
        <v>#REF!</v>
      </c>
      <c r="E45" s="21" t="e">
        <f>D45/C45</f>
        <v>#REF!</v>
      </c>
      <c r="F45" s="28" t="s">
        <v>164</v>
      </c>
      <c r="G45" s="17">
        <v>6021</v>
      </c>
      <c r="H45" s="87">
        <v>7000</v>
      </c>
      <c r="I45" s="115">
        <f>G45-6100</f>
        <v>-79</v>
      </c>
      <c r="J45" s="111">
        <f>I45/6100</f>
        <v>-0.012950819672131148</v>
      </c>
      <c r="K45" s="109">
        <f>H45-G45</f>
        <v>979</v>
      </c>
      <c r="L45" s="129">
        <f>K45/G45</f>
        <v>0.16259757515362896</v>
      </c>
    </row>
    <row r="46" spans="1:12" ht="34.5" customHeight="1">
      <c r="A46" s="9">
        <v>7</v>
      </c>
      <c r="B46" s="10" t="s">
        <v>90</v>
      </c>
      <c r="C46" s="11"/>
      <c r="D46" s="12"/>
      <c r="E46" s="12"/>
      <c r="F46" s="93"/>
      <c r="G46" s="93"/>
      <c r="H46" s="94"/>
      <c r="I46" s="105"/>
      <c r="J46" s="106"/>
      <c r="K46" s="94"/>
      <c r="L46" s="119"/>
    </row>
    <row r="47" spans="1:12" ht="34.5" customHeight="1">
      <c r="A47" s="30">
        <v>7.1</v>
      </c>
      <c r="B47" s="33" t="s">
        <v>23</v>
      </c>
      <c r="C47" s="11"/>
      <c r="D47" s="12"/>
      <c r="E47" s="12"/>
      <c r="F47" s="93"/>
      <c r="G47" s="93"/>
      <c r="H47" s="94"/>
      <c r="I47" s="105"/>
      <c r="J47" s="106"/>
      <c r="K47" s="94"/>
      <c r="L47" s="119"/>
    </row>
    <row r="48" spans="1:12" ht="35.25" customHeight="1">
      <c r="A48" s="30" t="s">
        <v>24</v>
      </c>
      <c r="B48" s="50" t="s">
        <v>91</v>
      </c>
      <c r="C48" s="8" t="s">
        <v>1</v>
      </c>
      <c r="D48" s="14" t="s">
        <v>1</v>
      </c>
      <c r="E48" s="14" t="s">
        <v>1</v>
      </c>
      <c r="F48" s="17" t="s">
        <v>1</v>
      </c>
      <c r="G48" s="17" t="s">
        <v>1</v>
      </c>
      <c r="H48" s="58" t="s">
        <v>1</v>
      </c>
      <c r="I48" s="17" t="s">
        <v>1</v>
      </c>
      <c r="J48" s="17" t="s">
        <v>1</v>
      </c>
      <c r="K48" s="58" t="s">
        <v>1</v>
      </c>
      <c r="L48" s="58" t="s">
        <v>1</v>
      </c>
    </row>
    <row r="49" spans="1:12" ht="35.25" customHeight="1">
      <c r="A49" s="26" t="s">
        <v>25</v>
      </c>
      <c r="B49" s="37" t="s">
        <v>92</v>
      </c>
      <c r="C49" s="8" t="s">
        <v>1</v>
      </c>
      <c r="D49" s="14" t="s">
        <v>1</v>
      </c>
      <c r="E49" s="14" t="s">
        <v>1</v>
      </c>
      <c r="F49" s="17" t="s">
        <v>1</v>
      </c>
      <c r="G49" s="17" t="s">
        <v>1</v>
      </c>
      <c r="H49" s="58" t="s">
        <v>1</v>
      </c>
      <c r="I49" s="17" t="s">
        <v>1</v>
      </c>
      <c r="J49" s="17" t="s">
        <v>1</v>
      </c>
      <c r="K49" s="58" t="s">
        <v>1</v>
      </c>
      <c r="L49" s="58" t="s">
        <v>1</v>
      </c>
    </row>
    <row r="50" spans="1:12" ht="35.25" customHeight="1">
      <c r="A50" s="78" t="s">
        <v>26</v>
      </c>
      <c r="B50" s="79" t="s">
        <v>27</v>
      </c>
      <c r="C50" s="8" t="s">
        <v>1</v>
      </c>
      <c r="D50" s="14" t="s">
        <v>1</v>
      </c>
      <c r="E50" s="14" t="s">
        <v>1</v>
      </c>
      <c r="F50" s="17" t="s">
        <v>1</v>
      </c>
      <c r="G50" s="17" t="s">
        <v>1</v>
      </c>
      <c r="H50" s="58" t="s">
        <v>1</v>
      </c>
      <c r="I50" s="17" t="s">
        <v>1</v>
      </c>
      <c r="J50" s="17" t="s">
        <v>1</v>
      </c>
      <c r="K50" s="58" t="s">
        <v>1</v>
      </c>
      <c r="L50" s="58" t="s">
        <v>1</v>
      </c>
    </row>
    <row r="51" spans="1:12" ht="34.5" customHeight="1">
      <c r="A51" s="30">
        <v>7.2</v>
      </c>
      <c r="B51" s="33" t="s">
        <v>28</v>
      </c>
      <c r="C51" s="11"/>
      <c r="D51" s="11"/>
      <c r="E51" s="11"/>
      <c r="F51" s="93"/>
      <c r="G51" s="93"/>
      <c r="H51" s="94"/>
      <c r="I51" s="93"/>
      <c r="J51" s="127"/>
      <c r="K51" s="94"/>
      <c r="L51" s="119"/>
    </row>
    <row r="52" spans="1:12" ht="35.25" customHeight="1">
      <c r="A52" s="30" t="s">
        <v>29</v>
      </c>
      <c r="B52" s="50" t="s">
        <v>91</v>
      </c>
      <c r="C52" s="8" t="s">
        <v>1</v>
      </c>
      <c r="D52" s="14" t="s">
        <v>1</v>
      </c>
      <c r="E52" s="14" t="s">
        <v>1</v>
      </c>
      <c r="F52" s="17" t="s">
        <v>1</v>
      </c>
      <c r="G52" s="17" t="s">
        <v>1</v>
      </c>
      <c r="H52" s="58" t="s">
        <v>1</v>
      </c>
      <c r="I52" s="17" t="s">
        <v>1</v>
      </c>
      <c r="J52" s="17" t="s">
        <v>1</v>
      </c>
      <c r="K52" s="58" t="s">
        <v>1</v>
      </c>
      <c r="L52" s="58" t="s">
        <v>1</v>
      </c>
    </row>
    <row r="53" spans="1:12" ht="35.25" customHeight="1">
      <c r="A53" s="26" t="s">
        <v>30</v>
      </c>
      <c r="B53" s="37" t="s">
        <v>92</v>
      </c>
      <c r="C53" s="8" t="s">
        <v>1</v>
      </c>
      <c r="D53" s="14" t="s">
        <v>1</v>
      </c>
      <c r="E53" s="14" t="s">
        <v>1</v>
      </c>
      <c r="F53" s="17" t="s">
        <v>1</v>
      </c>
      <c r="G53" s="17" t="s">
        <v>1</v>
      </c>
      <c r="H53" s="58" t="s">
        <v>1</v>
      </c>
      <c r="I53" s="17" t="s">
        <v>1</v>
      </c>
      <c r="J53" s="17" t="s">
        <v>1</v>
      </c>
      <c r="K53" s="58" t="s">
        <v>1</v>
      </c>
      <c r="L53" s="58" t="s">
        <v>1</v>
      </c>
    </row>
    <row r="54" spans="1:12" ht="35.25" customHeight="1">
      <c r="A54" s="26" t="s">
        <v>31</v>
      </c>
      <c r="B54" s="23" t="s">
        <v>27</v>
      </c>
      <c r="C54" s="8" t="s">
        <v>1</v>
      </c>
      <c r="D54" s="14" t="s">
        <v>1</v>
      </c>
      <c r="E54" s="14" t="s">
        <v>1</v>
      </c>
      <c r="F54" s="17" t="s">
        <v>1</v>
      </c>
      <c r="G54" s="17" t="s">
        <v>1</v>
      </c>
      <c r="H54" s="58" t="s">
        <v>1</v>
      </c>
      <c r="I54" s="17" t="s">
        <v>1</v>
      </c>
      <c r="J54" s="17" t="s">
        <v>1</v>
      </c>
      <c r="K54" s="58" t="s">
        <v>1</v>
      </c>
      <c r="L54" s="58" t="s">
        <v>1</v>
      </c>
    </row>
    <row r="55" spans="1:12" ht="34.5" customHeight="1">
      <c r="A55" s="30">
        <v>7.3</v>
      </c>
      <c r="B55" s="33" t="s">
        <v>32</v>
      </c>
      <c r="C55" s="11"/>
      <c r="D55" s="11"/>
      <c r="E55" s="11"/>
      <c r="F55" s="93"/>
      <c r="G55" s="93"/>
      <c r="H55" s="94"/>
      <c r="I55" s="93"/>
      <c r="J55" s="127"/>
      <c r="K55" s="94"/>
      <c r="L55" s="119"/>
    </row>
    <row r="56" spans="1:12" ht="35.25" customHeight="1">
      <c r="A56" s="80" t="s">
        <v>33</v>
      </c>
      <c r="B56" s="50" t="s">
        <v>91</v>
      </c>
      <c r="C56" s="8" t="s">
        <v>1</v>
      </c>
      <c r="D56" s="14" t="s">
        <v>1</v>
      </c>
      <c r="E56" s="14" t="s">
        <v>1</v>
      </c>
      <c r="F56" s="17" t="s">
        <v>1</v>
      </c>
      <c r="G56" s="17" t="s">
        <v>1</v>
      </c>
      <c r="H56" s="58" t="s">
        <v>1</v>
      </c>
      <c r="I56" s="17" t="s">
        <v>1</v>
      </c>
      <c r="J56" s="17" t="s">
        <v>1</v>
      </c>
      <c r="K56" s="58" t="s">
        <v>1</v>
      </c>
      <c r="L56" s="58" t="s">
        <v>1</v>
      </c>
    </row>
    <row r="57" spans="1:12" ht="35.25" customHeight="1">
      <c r="A57" s="30" t="s">
        <v>34</v>
      </c>
      <c r="B57" s="50" t="s">
        <v>92</v>
      </c>
      <c r="C57" s="8" t="s">
        <v>1</v>
      </c>
      <c r="D57" s="14" t="s">
        <v>1</v>
      </c>
      <c r="E57" s="14" t="s">
        <v>1</v>
      </c>
      <c r="F57" s="17" t="s">
        <v>1</v>
      </c>
      <c r="G57" s="17" t="s">
        <v>1</v>
      </c>
      <c r="H57" s="58" t="s">
        <v>1</v>
      </c>
      <c r="I57" s="17" t="s">
        <v>1</v>
      </c>
      <c r="J57" s="17" t="s">
        <v>1</v>
      </c>
      <c r="K57" s="58" t="s">
        <v>1</v>
      </c>
      <c r="L57" s="58" t="s">
        <v>1</v>
      </c>
    </row>
    <row r="58" spans="1:12" ht="35.25" customHeight="1">
      <c r="A58" s="26" t="s">
        <v>35</v>
      </c>
      <c r="B58" s="23" t="s">
        <v>27</v>
      </c>
      <c r="C58" s="8" t="s">
        <v>1</v>
      </c>
      <c r="D58" s="14" t="s">
        <v>1</v>
      </c>
      <c r="E58" s="14" t="s">
        <v>1</v>
      </c>
      <c r="F58" s="17" t="s">
        <v>1</v>
      </c>
      <c r="G58" s="17" t="s">
        <v>1</v>
      </c>
      <c r="H58" s="58" t="s">
        <v>1</v>
      </c>
      <c r="I58" s="17" t="s">
        <v>1</v>
      </c>
      <c r="J58" s="17" t="s">
        <v>1</v>
      </c>
      <c r="K58" s="58" t="s">
        <v>1</v>
      </c>
      <c r="L58" s="58" t="s">
        <v>1</v>
      </c>
    </row>
    <row r="59" spans="1:12" ht="34.5" customHeight="1">
      <c r="A59" s="13">
        <v>7.4</v>
      </c>
      <c r="B59" s="33" t="s">
        <v>36</v>
      </c>
      <c r="C59" s="11"/>
      <c r="D59" s="11"/>
      <c r="E59" s="11"/>
      <c r="F59" s="93"/>
      <c r="G59" s="93"/>
      <c r="H59" s="94"/>
      <c r="I59" s="93"/>
      <c r="J59" s="127"/>
      <c r="K59" s="94"/>
      <c r="L59" s="119"/>
    </row>
    <row r="60" spans="1:12" ht="35.25" customHeight="1">
      <c r="A60" s="30" t="s">
        <v>37</v>
      </c>
      <c r="B60" s="50" t="s">
        <v>91</v>
      </c>
      <c r="C60" s="8" t="s">
        <v>1</v>
      </c>
      <c r="D60" s="14" t="s">
        <v>1</v>
      </c>
      <c r="E60" s="14" t="s">
        <v>1</v>
      </c>
      <c r="F60" s="17" t="s">
        <v>1</v>
      </c>
      <c r="G60" s="17" t="s">
        <v>1</v>
      </c>
      <c r="H60" s="58" t="s">
        <v>1</v>
      </c>
      <c r="I60" s="17" t="s">
        <v>1</v>
      </c>
      <c r="J60" s="17" t="s">
        <v>1</v>
      </c>
      <c r="K60" s="58" t="s">
        <v>1</v>
      </c>
      <c r="L60" s="58" t="s">
        <v>1</v>
      </c>
    </row>
    <row r="61" spans="1:12" ht="35.25" customHeight="1">
      <c r="A61" s="30" t="s">
        <v>38</v>
      </c>
      <c r="B61" s="50" t="s">
        <v>92</v>
      </c>
      <c r="C61" s="8" t="s">
        <v>1</v>
      </c>
      <c r="D61" s="14" t="s">
        <v>1</v>
      </c>
      <c r="E61" s="14" t="s">
        <v>1</v>
      </c>
      <c r="F61" s="17" t="s">
        <v>1</v>
      </c>
      <c r="G61" s="17" t="s">
        <v>1</v>
      </c>
      <c r="H61" s="58" t="s">
        <v>1</v>
      </c>
      <c r="I61" s="17" t="s">
        <v>1</v>
      </c>
      <c r="J61" s="17" t="s">
        <v>1</v>
      </c>
      <c r="K61" s="58" t="s">
        <v>1</v>
      </c>
      <c r="L61" s="58" t="s">
        <v>1</v>
      </c>
    </row>
    <row r="62" spans="1:12" ht="35.25" customHeight="1">
      <c r="A62" s="30" t="s">
        <v>39</v>
      </c>
      <c r="B62" s="31" t="s">
        <v>27</v>
      </c>
      <c r="C62" s="8" t="s">
        <v>1</v>
      </c>
      <c r="D62" s="14" t="s">
        <v>1</v>
      </c>
      <c r="E62" s="14" t="s">
        <v>1</v>
      </c>
      <c r="F62" s="17" t="s">
        <v>1</v>
      </c>
      <c r="G62" s="17" t="s">
        <v>1</v>
      </c>
      <c r="H62" s="58" t="s">
        <v>1</v>
      </c>
      <c r="I62" s="17" t="s">
        <v>1</v>
      </c>
      <c r="J62" s="17" t="s">
        <v>1</v>
      </c>
      <c r="K62" s="58" t="s">
        <v>1</v>
      </c>
      <c r="L62" s="58" t="s">
        <v>1</v>
      </c>
    </row>
    <row r="63" spans="1:12" ht="34.5" customHeight="1">
      <c r="A63" s="30">
        <v>7.5</v>
      </c>
      <c r="B63" s="33" t="s">
        <v>93</v>
      </c>
      <c r="C63" s="11"/>
      <c r="D63" s="11"/>
      <c r="E63" s="11"/>
      <c r="F63" s="93"/>
      <c r="G63" s="93"/>
      <c r="H63" s="94"/>
      <c r="I63" s="93"/>
      <c r="J63" s="127"/>
      <c r="K63" s="94"/>
      <c r="L63" s="119"/>
    </row>
    <row r="64" spans="1:12" ht="35.25" customHeight="1">
      <c r="A64" s="30" t="s">
        <v>40</v>
      </c>
      <c r="B64" s="50" t="s">
        <v>91</v>
      </c>
      <c r="C64" s="8" t="s">
        <v>1</v>
      </c>
      <c r="D64" s="14" t="s">
        <v>1</v>
      </c>
      <c r="E64" s="14" t="s">
        <v>1</v>
      </c>
      <c r="F64" s="17" t="s">
        <v>1</v>
      </c>
      <c r="G64" s="17" t="s">
        <v>1</v>
      </c>
      <c r="H64" s="58" t="s">
        <v>1</v>
      </c>
      <c r="I64" s="17" t="s">
        <v>1</v>
      </c>
      <c r="J64" s="17" t="s">
        <v>1</v>
      </c>
      <c r="K64" s="58" t="s">
        <v>1</v>
      </c>
      <c r="L64" s="58" t="s">
        <v>1</v>
      </c>
    </row>
    <row r="65" spans="1:12" ht="35.25" customHeight="1">
      <c r="A65" s="30" t="s">
        <v>41</v>
      </c>
      <c r="B65" s="81" t="s">
        <v>92</v>
      </c>
      <c r="C65" s="8" t="s">
        <v>1</v>
      </c>
      <c r="D65" s="14" t="s">
        <v>1</v>
      </c>
      <c r="E65" s="14" t="s">
        <v>1</v>
      </c>
      <c r="F65" s="17" t="s">
        <v>1</v>
      </c>
      <c r="G65" s="17" t="s">
        <v>1</v>
      </c>
      <c r="H65" s="58" t="s">
        <v>1</v>
      </c>
      <c r="I65" s="17" t="s">
        <v>1</v>
      </c>
      <c r="J65" s="17" t="s">
        <v>1</v>
      </c>
      <c r="K65" s="58" t="s">
        <v>1</v>
      </c>
      <c r="L65" s="58" t="s">
        <v>1</v>
      </c>
    </row>
    <row r="66" spans="1:12" ht="35.25" customHeight="1">
      <c r="A66" s="26" t="s">
        <v>42</v>
      </c>
      <c r="B66" s="23" t="s">
        <v>27</v>
      </c>
      <c r="C66" s="8" t="s">
        <v>1</v>
      </c>
      <c r="D66" s="14" t="s">
        <v>1</v>
      </c>
      <c r="E66" s="14" t="s">
        <v>1</v>
      </c>
      <c r="F66" s="17" t="s">
        <v>1</v>
      </c>
      <c r="G66" s="17" t="s">
        <v>1</v>
      </c>
      <c r="H66" s="58" t="s">
        <v>1</v>
      </c>
      <c r="I66" s="17" t="s">
        <v>1</v>
      </c>
      <c r="J66" s="17" t="s">
        <v>1</v>
      </c>
      <c r="K66" s="58" t="s">
        <v>1</v>
      </c>
      <c r="L66" s="58" t="s">
        <v>1</v>
      </c>
    </row>
    <row r="67" spans="1:12" ht="34.5" customHeight="1">
      <c r="A67" s="9">
        <v>8</v>
      </c>
      <c r="B67" s="82" t="s">
        <v>94</v>
      </c>
      <c r="C67" s="11"/>
      <c r="D67" s="12"/>
      <c r="E67" s="12"/>
      <c r="F67" s="93"/>
      <c r="G67" s="93"/>
      <c r="H67" s="94"/>
      <c r="I67" s="105"/>
      <c r="J67" s="106"/>
      <c r="K67" s="94"/>
      <c r="L67" s="119"/>
    </row>
    <row r="68" spans="1:12" ht="81" customHeight="1">
      <c r="A68" s="30">
        <v>8.1</v>
      </c>
      <c r="B68" s="23" t="s">
        <v>159</v>
      </c>
      <c r="C68" s="46" t="s">
        <v>5</v>
      </c>
      <c r="D68" s="15">
        <v>0</v>
      </c>
      <c r="E68" s="16">
        <v>0</v>
      </c>
      <c r="F68" s="28" t="s">
        <v>165</v>
      </c>
      <c r="G68" s="28" t="s">
        <v>134</v>
      </c>
      <c r="H68" s="29" t="s">
        <v>134</v>
      </c>
      <c r="I68" s="115">
        <f>99-100</f>
        <v>-1</v>
      </c>
      <c r="J68" s="113">
        <f>I68/100</f>
        <v>-0.01</v>
      </c>
      <c r="K68" s="58">
        <f>100-100</f>
        <v>0</v>
      </c>
      <c r="L68" s="102">
        <f>K68/100</f>
        <v>0</v>
      </c>
    </row>
    <row r="69" spans="1:12" ht="97.5" customHeight="1">
      <c r="A69" s="30">
        <v>8.2</v>
      </c>
      <c r="B69" s="31" t="s">
        <v>43</v>
      </c>
      <c r="C69" s="18">
        <v>475</v>
      </c>
      <c r="D69" s="20" t="e">
        <f>#REF!-C69</f>
        <v>#REF!</v>
      </c>
      <c r="E69" s="21" t="e">
        <f>D69/C69</f>
        <v>#REF!</v>
      </c>
      <c r="F69" s="28" t="s">
        <v>154</v>
      </c>
      <c r="G69" s="28" t="s">
        <v>141</v>
      </c>
      <c r="H69" s="69" t="s">
        <v>141</v>
      </c>
      <c r="I69" s="115" t="s">
        <v>183</v>
      </c>
      <c r="J69" s="116" t="s">
        <v>185</v>
      </c>
      <c r="K69" s="69">
        <v>0</v>
      </c>
      <c r="L69" s="107">
        <v>0</v>
      </c>
    </row>
    <row r="70" spans="1:12" ht="34.5" customHeight="1">
      <c r="A70" s="30">
        <v>8.3</v>
      </c>
      <c r="B70" s="33" t="s">
        <v>51</v>
      </c>
      <c r="C70" s="47"/>
      <c r="D70" s="48"/>
      <c r="E70" s="48"/>
      <c r="F70" s="96"/>
      <c r="G70" s="96"/>
      <c r="H70" s="96"/>
      <c r="I70" s="97"/>
      <c r="J70" s="98"/>
      <c r="K70" s="96"/>
      <c r="L70" s="121"/>
    </row>
    <row r="71" spans="1:12" s="4" customFormat="1" ht="108" customHeight="1">
      <c r="A71" s="26" t="s">
        <v>47</v>
      </c>
      <c r="B71" s="23" t="s">
        <v>52</v>
      </c>
      <c r="C71" s="46" t="s">
        <v>1</v>
      </c>
      <c r="D71" s="46" t="s">
        <v>1</v>
      </c>
      <c r="E71" s="46" t="s">
        <v>1</v>
      </c>
      <c r="F71" s="69" t="s">
        <v>187</v>
      </c>
      <c r="G71" s="69" t="s">
        <v>188</v>
      </c>
      <c r="H71" s="109" t="s">
        <v>184</v>
      </c>
      <c r="I71" s="114">
        <f>365-370</f>
        <v>-5</v>
      </c>
      <c r="J71" s="113">
        <f>I71/370</f>
        <v>-0.013513513513513514</v>
      </c>
      <c r="K71" s="109">
        <f>370-365</f>
        <v>5</v>
      </c>
      <c r="L71" s="129">
        <f>K71/365</f>
        <v>0.0136986301369863</v>
      </c>
    </row>
    <row r="72" spans="1:12" s="4" customFormat="1" ht="35.25" customHeight="1">
      <c r="A72" s="26" t="s">
        <v>48</v>
      </c>
      <c r="B72" s="23" t="s">
        <v>53</v>
      </c>
      <c r="C72" s="46" t="s">
        <v>1</v>
      </c>
      <c r="D72" s="46" t="s">
        <v>1</v>
      </c>
      <c r="E72" s="46" t="s">
        <v>1</v>
      </c>
      <c r="F72" s="17" t="s">
        <v>1</v>
      </c>
      <c r="G72" s="17" t="s">
        <v>1</v>
      </c>
      <c r="H72" s="58" t="s">
        <v>1</v>
      </c>
      <c r="I72" s="17" t="s">
        <v>1</v>
      </c>
      <c r="J72" s="17" t="s">
        <v>1</v>
      </c>
      <c r="K72" s="58" t="s">
        <v>1</v>
      </c>
      <c r="L72" s="58" t="s">
        <v>1</v>
      </c>
    </row>
    <row r="73" spans="1:12" ht="35.25" customHeight="1">
      <c r="A73" s="30">
        <v>8.4</v>
      </c>
      <c r="B73" s="31" t="s">
        <v>44</v>
      </c>
      <c r="C73" s="49" t="s">
        <v>1</v>
      </c>
      <c r="D73" s="46" t="s">
        <v>1</v>
      </c>
      <c r="E73" s="46" t="s">
        <v>1</v>
      </c>
      <c r="F73" s="17" t="s">
        <v>1</v>
      </c>
      <c r="G73" s="17" t="s">
        <v>1</v>
      </c>
      <c r="H73" s="58" t="s">
        <v>1</v>
      </c>
      <c r="I73" s="17" t="s">
        <v>1</v>
      </c>
      <c r="J73" s="17" t="s">
        <v>1</v>
      </c>
      <c r="K73" s="58" t="s">
        <v>1</v>
      </c>
      <c r="L73" s="58" t="s">
        <v>1</v>
      </c>
    </row>
    <row r="74" spans="1:12" ht="35.25" customHeight="1">
      <c r="A74" s="30">
        <v>8.5</v>
      </c>
      <c r="B74" s="31" t="s">
        <v>120</v>
      </c>
      <c r="C74" s="46" t="s">
        <v>5</v>
      </c>
      <c r="D74" s="15">
        <v>0</v>
      </c>
      <c r="E74" s="16">
        <v>0</v>
      </c>
      <c r="F74" s="17" t="s">
        <v>5</v>
      </c>
      <c r="G74" s="17" t="s">
        <v>5</v>
      </c>
      <c r="H74" s="58" t="s">
        <v>5</v>
      </c>
      <c r="I74" s="17">
        <v>0</v>
      </c>
      <c r="J74" s="125">
        <v>0</v>
      </c>
      <c r="K74" s="58">
        <v>0</v>
      </c>
      <c r="L74" s="102">
        <v>0</v>
      </c>
    </row>
    <row r="75" spans="1:12" ht="113.25" customHeight="1">
      <c r="A75" s="30">
        <v>8.6</v>
      </c>
      <c r="B75" s="37" t="s">
        <v>4</v>
      </c>
      <c r="C75" s="24">
        <v>606</v>
      </c>
      <c r="D75" s="20" t="e">
        <f>#REF!-C75</f>
        <v>#REF!</v>
      </c>
      <c r="E75" s="21" t="e">
        <f>D75/C75</f>
        <v>#REF!</v>
      </c>
      <c r="F75" s="28" t="s">
        <v>121</v>
      </c>
      <c r="G75" s="28" t="s">
        <v>138</v>
      </c>
      <c r="H75" s="69" t="s">
        <v>177</v>
      </c>
      <c r="I75" s="28" t="s">
        <v>136</v>
      </c>
      <c r="J75" s="124" t="s">
        <v>135</v>
      </c>
      <c r="K75" s="69" t="s">
        <v>179</v>
      </c>
      <c r="L75" s="107" t="s">
        <v>155</v>
      </c>
    </row>
    <row r="76" spans="1:12" s="4" customFormat="1" ht="35.25" customHeight="1">
      <c r="A76" s="26">
        <v>8.7</v>
      </c>
      <c r="B76" s="51" t="s">
        <v>95</v>
      </c>
      <c r="C76" s="46" t="s">
        <v>1</v>
      </c>
      <c r="D76" s="47"/>
      <c r="E76" s="47"/>
      <c r="F76" s="95"/>
      <c r="G76" s="95"/>
      <c r="H76" s="96"/>
      <c r="I76" s="97"/>
      <c r="J76" s="98"/>
      <c r="K76" s="96"/>
      <c r="L76" s="121"/>
    </row>
    <row r="77" spans="1:12" s="4" customFormat="1" ht="69" customHeight="1">
      <c r="A77" s="26" t="s">
        <v>96</v>
      </c>
      <c r="B77" s="23" t="s">
        <v>97</v>
      </c>
      <c r="C77" s="46"/>
      <c r="D77" s="46"/>
      <c r="E77" s="46"/>
      <c r="F77" s="28" t="s">
        <v>170</v>
      </c>
      <c r="G77" s="28" t="s">
        <v>169</v>
      </c>
      <c r="H77" s="69" t="s">
        <v>182</v>
      </c>
      <c r="I77" s="110" t="s">
        <v>146</v>
      </c>
      <c r="J77" s="113" t="s">
        <v>137</v>
      </c>
      <c r="K77" s="69" t="s">
        <v>181</v>
      </c>
      <c r="L77" s="88" t="s">
        <v>180</v>
      </c>
    </row>
    <row r="78" spans="1:12" s="4" customFormat="1" ht="35.25" customHeight="1">
      <c r="A78" s="26" t="s">
        <v>98</v>
      </c>
      <c r="B78" s="23" t="s">
        <v>99</v>
      </c>
      <c r="C78" s="46"/>
      <c r="D78" s="46"/>
      <c r="E78" s="46"/>
      <c r="F78" s="17" t="s">
        <v>128</v>
      </c>
      <c r="G78" s="17" t="s">
        <v>128</v>
      </c>
      <c r="H78" s="58" t="s">
        <v>145</v>
      </c>
      <c r="I78" s="17">
        <f>300-300</f>
        <v>0</v>
      </c>
      <c r="J78" s="125">
        <f>I78/300</f>
        <v>0</v>
      </c>
      <c r="K78" s="114">
        <f>296-300</f>
        <v>-4</v>
      </c>
      <c r="L78" s="111">
        <f>K78/300</f>
        <v>-0.013333333333333334</v>
      </c>
    </row>
    <row r="79" spans="1:12" s="4" customFormat="1" ht="109.5" customHeight="1">
      <c r="A79" s="26">
        <v>8.8</v>
      </c>
      <c r="B79" s="31" t="s">
        <v>45</v>
      </c>
      <c r="C79" s="53">
        <v>605</v>
      </c>
      <c r="D79" s="20" t="s">
        <v>59</v>
      </c>
      <c r="E79" s="21" t="s">
        <v>60</v>
      </c>
      <c r="F79" s="28" t="s">
        <v>157</v>
      </c>
      <c r="G79" s="28" t="s">
        <v>156</v>
      </c>
      <c r="H79" s="69" t="s">
        <v>156</v>
      </c>
      <c r="I79" s="69" t="s">
        <v>147</v>
      </c>
      <c r="J79" s="117" t="s">
        <v>137</v>
      </c>
      <c r="K79" s="69">
        <v>0</v>
      </c>
      <c r="L79" s="107">
        <v>0</v>
      </c>
    </row>
    <row r="80" spans="1:12" ht="35.25" customHeight="1">
      <c r="A80" s="52">
        <v>8.11</v>
      </c>
      <c r="B80" s="33" t="s">
        <v>100</v>
      </c>
      <c r="C80" s="18"/>
      <c r="D80" s="83"/>
      <c r="E80" s="84"/>
      <c r="F80" s="99"/>
      <c r="G80" s="99"/>
      <c r="H80" s="100"/>
      <c r="I80" s="100"/>
      <c r="J80" s="84"/>
      <c r="K80" s="122"/>
      <c r="L80" s="123"/>
    </row>
    <row r="81" spans="1:12" ht="35.25" customHeight="1">
      <c r="A81" s="30" t="s">
        <v>117</v>
      </c>
      <c r="B81" s="31" t="s">
        <v>101</v>
      </c>
      <c r="C81" s="18"/>
      <c r="D81" s="19" t="s">
        <v>64</v>
      </c>
      <c r="E81" s="19" t="s">
        <v>64</v>
      </c>
      <c r="F81" s="17" t="s">
        <v>1</v>
      </c>
      <c r="G81" s="17" t="s">
        <v>1</v>
      </c>
      <c r="H81" s="58" t="s">
        <v>1</v>
      </c>
      <c r="I81" s="17" t="s">
        <v>1</v>
      </c>
      <c r="J81" s="17" t="s">
        <v>1</v>
      </c>
      <c r="K81" s="58" t="s">
        <v>1</v>
      </c>
      <c r="L81" s="58" t="s">
        <v>1</v>
      </c>
    </row>
    <row r="82" spans="1:12" ht="35.25" customHeight="1">
      <c r="A82" s="30" t="s">
        <v>118</v>
      </c>
      <c r="B82" s="31" t="s">
        <v>102</v>
      </c>
      <c r="C82" s="18"/>
      <c r="D82" s="19" t="s">
        <v>103</v>
      </c>
      <c r="E82" s="19" t="s">
        <v>103</v>
      </c>
      <c r="F82" s="17" t="s">
        <v>5</v>
      </c>
      <c r="G82" s="17" t="s">
        <v>5</v>
      </c>
      <c r="H82" s="58" t="s">
        <v>5</v>
      </c>
      <c r="I82" s="17">
        <v>0</v>
      </c>
      <c r="J82" s="125">
        <v>0</v>
      </c>
      <c r="K82" s="58">
        <v>0</v>
      </c>
      <c r="L82" s="102">
        <v>0</v>
      </c>
    </row>
    <row r="83" spans="1:10" ht="21">
      <c r="A83" s="55"/>
      <c r="B83" s="56"/>
      <c r="C83" s="55"/>
      <c r="D83" s="55"/>
      <c r="E83" s="55"/>
      <c r="F83" s="108"/>
      <c r="G83" s="55"/>
      <c r="H83" s="55"/>
      <c r="I83" s="55"/>
      <c r="J83" s="55"/>
    </row>
    <row r="84" spans="1:10" ht="22.5">
      <c r="A84" s="70" t="s">
        <v>124</v>
      </c>
      <c r="B84" s="70"/>
      <c r="C84" s="70"/>
      <c r="D84" s="70"/>
      <c r="E84" s="70"/>
      <c r="F84" s="70"/>
      <c r="G84" s="70"/>
      <c r="H84" s="70"/>
      <c r="I84" s="55"/>
      <c r="J84" s="55"/>
    </row>
    <row r="85" spans="1:10" ht="22.5">
      <c r="A85" s="70"/>
      <c r="B85" s="70"/>
      <c r="C85" s="70"/>
      <c r="D85" s="70"/>
      <c r="E85" s="70"/>
      <c r="F85" s="70"/>
      <c r="G85" s="70"/>
      <c r="H85" s="70"/>
      <c r="I85" s="55"/>
      <c r="J85" s="55"/>
    </row>
    <row r="86" spans="1:10" ht="22.5">
      <c r="A86" s="61" t="s">
        <v>62</v>
      </c>
      <c r="B86" s="62"/>
      <c r="C86" s="60"/>
      <c r="D86" s="60"/>
      <c r="E86" s="60"/>
      <c r="F86" s="60"/>
      <c r="G86" s="60"/>
      <c r="H86" s="60"/>
      <c r="I86" s="55"/>
      <c r="J86" s="55"/>
    </row>
    <row r="87" spans="1:10" ht="22.5">
      <c r="A87" s="63" t="s">
        <v>54</v>
      </c>
      <c r="B87" s="64" t="s">
        <v>122</v>
      </c>
      <c r="C87" s="65"/>
      <c r="D87" s="60"/>
      <c r="E87" s="60"/>
      <c r="F87" s="60"/>
      <c r="G87" s="60"/>
      <c r="H87" s="60"/>
      <c r="I87" s="55"/>
      <c r="J87" s="55"/>
    </row>
    <row r="88" spans="1:10" ht="27" customHeight="1">
      <c r="A88" s="63" t="s">
        <v>55</v>
      </c>
      <c r="B88" s="66" t="s">
        <v>66</v>
      </c>
      <c r="C88" s="64"/>
      <c r="D88" s="60"/>
      <c r="E88" s="60"/>
      <c r="F88" s="60"/>
      <c r="G88" s="60"/>
      <c r="H88" s="60"/>
      <c r="I88" s="55"/>
      <c r="J88" s="55"/>
    </row>
    <row r="89" spans="1:10" ht="27" customHeight="1">
      <c r="A89" s="63" t="s">
        <v>56</v>
      </c>
      <c r="B89" s="67" t="s">
        <v>123</v>
      </c>
      <c r="C89" s="60"/>
      <c r="D89" s="60"/>
      <c r="E89" s="60"/>
      <c r="F89" s="60"/>
      <c r="G89" s="60"/>
      <c r="H89" s="60"/>
      <c r="I89" s="55"/>
      <c r="J89" s="55"/>
    </row>
    <row r="90" spans="1:10" ht="27" customHeight="1">
      <c r="A90" s="63" t="s">
        <v>61</v>
      </c>
      <c r="B90" s="68" t="s">
        <v>70</v>
      </c>
      <c r="C90" s="60"/>
      <c r="D90" s="60"/>
      <c r="E90" s="60"/>
      <c r="F90" s="60"/>
      <c r="G90" s="60"/>
      <c r="H90" s="60"/>
      <c r="I90" s="55"/>
      <c r="J90" s="55"/>
    </row>
    <row r="91" spans="1:10" ht="24.75" customHeight="1">
      <c r="A91" s="63"/>
      <c r="B91" s="68"/>
      <c r="C91" s="60"/>
      <c r="D91" s="60"/>
      <c r="E91" s="60"/>
      <c r="F91" s="60"/>
      <c r="G91" s="60"/>
      <c r="H91" s="60"/>
      <c r="I91" s="55"/>
      <c r="J91" s="55"/>
    </row>
    <row r="92" spans="1:10" ht="23.25">
      <c r="A92" s="57"/>
      <c r="B92" s="101" t="s">
        <v>126</v>
      </c>
      <c r="C92" s="104"/>
      <c r="D92" s="104"/>
      <c r="E92" s="104"/>
      <c r="F92" s="104"/>
      <c r="G92" s="104"/>
      <c r="H92" s="104"/>
      <c r="I92" s="55"/>
      <c r="J92" s="55"/>
    </row>
    <row r="93" spans="1:10" ht="50.25" customHeight="1">
      <c r="A93" s="55"/>
      <c r="B93" s="138" t="s">
        <v>186</v>
      </c>
      <c r="C93" s="138"/>
      <c r="D93" s="138"/>
      <c r="E93" s="138"/>
      <c r="F93" s="138"/>
      <c r="G93" s="138"/>
      <c r="H93" s="138"/>
      <c r="I93" s="55"/>
      <c r="J93" s="55"/>
    </row>
    <row r="94" ht="21" customHeight="1"/>
  </sheetData>
  <sheetProtection/>
  <mergeCells count="7">
    <mergeCell ref="B93:H93"/>
    <mergeCell ref="A1:C1"/>
    <mergeCell ref="A2:A3"/>
    <mergeCell ref="B2:B3"/>
    <mergeCell ref="F2:G2"/>
    <mergeCell ref="I2:J2"/>
    <mergeCell ref="K2:L2"/>
  </mergeCells>
  <printOptions/>
  <pageMargins left="0.5511811023622047" right="0.6299212598425197" top="1.2598425196850394" bottom="0.5905511811023623" header="0.7480314960629921" footer="0.31496062992125984"/>
  <pageSetup fitToHeight="0" fitToWidth="1" horizontalDpi="600" verticalDpi="600" orientation="landscape" scale="25" r:id="rId1"/>
  <headerFooter alignWithMargins="0">
    <oddHeader>&amp;L&amp;14BS 1B&amp;C&amp;"Arial,Bold"&amp;24PRELIMINARY VICTORIA MUTUAL  BUILDING SOCIETY
SCHEDULE OF FEES  AND CHARGES 2019 - 2021 
Pursuant to Section (64)(g)(ii) of the Banking Services Act</oddHeader>
  </headerFooter>
  <rowBreaks count="2" manualBreakCount="2">
    <brk id="32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2020-03-16T14:30:35Z</cp:lastPrinted>
  <dcterms:created xsi:type="dcterms:W3CDTF">2008-03-25T19:46:19Z</dcterms:created>
  <dcterms:modified xsi:type="dcterms:W3CDTF">2022-06-22T18:54:41Z</dcterms:modified>
  <cp:category/>
  <cp:version/>
  <cp:contentType/>
  <cp:contentStatus/>
</cp:coreProperties>
</file>