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6 March 2008" sheetId="1" r:id="rId1"/>
  </sheets>
  <definedNames>
    <definedName name="_xlnm.Print_Area" localSheetId="0">'balance sheet - 26 March 2008'!$A$9:$F$65</definedName>
    <definedName name="_xlnm.Print_Area">'balance sheet - 26 March 2008'!$A$9:$F$61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<sst xmlns="http://schemas.openxmlformats.org/spreadsheetml/2006/main" count="59" uniqueCount="55">
  <si>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</si>
  <si>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</si>
  <si>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</si>
  <si>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</si>
  <si>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</si>
  <si>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</si>
  <si>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</si>
  <si>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</si>
  <si>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</si>
  <si>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</si>
  <si>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</si>
  <si>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</si>
  <si>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</si>
  <si>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</si>
  <si>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</si>
  <si>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</si>
  <si>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</si>
  <si>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</si>
  <si>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</si>
  <si>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</si>
  <si>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</si>
  <si>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</si>
  <si>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</si>
  <si>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</si>
  <si>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</si>
  <si>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</si>
  <si>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</si>
  <si>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</si>
  <si>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</si>
  <si>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</si>
  <si>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</si>
  <si>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</si>
  <si>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</si>
  <si>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</si>
  <si>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</si>
  <si>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</si>
  <si>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</si>
  <si>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</si>
  <si>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</si>
  <si>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</si>
  <si>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</si>
  <si>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</si>
  <si>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</si>
  <si>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</si>
  <si>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</si>
  <si>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</si>
  <si>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</si>
  <si>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t>12 MARCH</t>
  </si>
  <si>
    <t>AS AT 26 March 2008</t>
  </si>
  <si>
    <t>26 MARCH</t>
  </si>
  <si>
    <t>28 MARCH</t>
  </si>
  <si>
    <r>
      <t>The year to date loss of $2.15mn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</si>
  <si>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</si>
  <si>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t>News Release</t>
  </si>
  <si>
    <t>09 April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</si>
</sst>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0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4" fillId="2" borderId="6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37" fontId="0" fillId="3" borderId="13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0" xfId="0" applyNumberFormat="1" applyFont="1" applyFill="1" applyBorder="1" applyAlignment="1" applyProtection="1">
      <alignment/>
      <protection hidden="1"/>
    </xf>
    <xf numFmtId="37" fontId="8" fillId="3" borderId="14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0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0" fillId="3" borderId="15" xfId="0" applyNumberFormat="1" applyFont="1" applyFill="1" applyBorder="1" applyAlignment="1" applyProtection="1">
      <alignment/>
      <protection hidden="1"/>
    </xf>
    <xf numFmtId="37" fontId="0" fillId="3" borderId="16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5" fillId="2" borderId="21" xfId="0" applyNumberFormat="1" applyFont="1" applyFill="1" applyBorder="1" applyAlignment="1" applyProtection="1">
      <alignment/>
      <protection hidden="1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22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4453125" style="0" customWidth="1"/>
    <col min="5" max="5" width="1.5625" style="1" customWidth="1"/>
    <col min="6" max="6" width="16.3359375" style="0" customWidth="1"/>
    <col min="7" max="16384" width="11.4453125" style="0" customWidth="1"/>
  </cols>
  <sheetData>
    <row r="1" spans="1:7" ht="15">
      <c r="A1" s="23"/>
      <c r="B1" s="13"/>
      <c r="C1" s="13"/>
      <c r="D1" s="13"/>
      <c r="E1" s="13"/>
      <c r="F1" s="13"/>
      <c r="G1" s="1"/>
    </row>
    <row r="2" spans="1:7" ht="15">
      <c r="A2" s="6"/>
      <c r="B2" s="1"/>
      <c r="C2" s="1"/>
      <c r="D2" s="1"/>
      <c r="F2" s="1"/>
      <c r="G2" s="1"/>
    </row>
    <row r="3" spans="1:7" ht="15">
      <c r="A3" s="6"/>
      <c r="B3" s="1"/>
      <c r="C3" s="1"/>
      <c r="D3" s="1"/>
      <c r="F3" s="1"/>
      <c r="G3" s="1"/>
    </row>
    <row r="4" spans="1:7" ht="15">
      <c r="A4" s="6"/>
      <c r="B4" s="1"/>
      <c r="C4" s="1"/>
      <c r="D4" s="1"/>
      <c r="F4" s="1"/>
      <c r="G4" s="1"/>
    </row>
    <row r="5" spans="1:7" ht="9" customHeight="1">
      <c r="A5" s="6"/>
      <c r="B5" s="1"/>
      <c r="C5" s="1"/>
      <c r="D5" s="1"/>
      <c r="F5" s="1"/>
      <c r="G5" s="1"/>
    </row>
    <row r="6" spans="1:7" ht="18.75">
      <c r="A6" s="55" t="s">
        <v>53</v>
      </c>
      <c r="B6" s="1"/>
      <c r="C6" s="1"/>
      <c r="D6" s="1"/>
      <c r="F6" s="1"/>
      <c r="G6" s="1"/>
    </row>
    <row r="7" spans="1:7" ht="18.75">
      <c r="A7" s="56" t="s">
        <v>54</v>
      </c>
      <c r="B7" s="1"/>
      <c r="C7" s="1"/>
      <c r="D7" s="1"/>
      <c r="F7" s="1"/>
      <c r="G7" s="1"/>
    </row>
    <row r="8" spans="1:7" ht="15">
      <c r="A8" s="6"/>
      <c r="B8" s="1"/>
      <c r="C8" s="1"/>
      <c r="D8" s="1"/>
      <c r="F8" s="1"/>
      <c r="G8" s="1"/>
    </row>
    <row r="9" spans="1:6" ht="18">
      <c r="A9" s="14" t="s">
        <v>0</v>
      </c>
      <c r="B9" s="15"/>
      <c r="C9" s="15"/>
      <c r="D9" s="15"/>
      <c r="E9" s="15"/>
      <c r="F9" s="16"/>
    </row>
    <row r="10" spans="1:6" ht="18">
      <c r="A10" s="9" t="s">
        <v>1</v>
      </c>
      <c r="B10" s="12"/>
      <c r="C10" s="12"/>
      <c r="D10" s="12"/>
      <c r="E10" s="12"/>
      <c r="F10" s="7"/>
    </row>
    <row r="11" spans="1:6" ht="18">
      <c r="A11" s="9" t="s">
        <v>48</v>
      </c>
      <c r="B11" s="12"/>
      <c r="C11" s="12"/>
      <c r="D11" s="12"/>
      <c r="E11" s="12"/>
      <c r="F11" s="7"/>
    </row>
    <row r="12" spans="1:6" ht="15">
      <c r="A12" s="2" t="s">
        <v>43</v>
      </c>
      <c r="B12" s="3"/>
      <c r="C12" s="3"/>
      <c r="D12" s="3"/>
      <c r="E12" s="3"/>
      <c r="F12" s="5"/>
    </row>
    <row r="13" spans="1:6" ht="15.75">
      <c r="A13" s="6"/>
      <c r="B13" s="27">
        <v>2007</v>
      </c>
      <c r="C13" s="34"/>
      <c r="D13" s="35">
        <v>2008</v>
      </c>
      <c r="E13" s="25"/>
      <c r="F13" s="27">
        <v>2008</v>
      </c>
    </row>
    <row r="14" spans="1:6" ht="15.75">
      <c r="A14" s="6"/>
      <c r="B14" s="28" t="s">
        <v>50</v>
      </c>
      <c r="C14" s="26"/>
      <c r="D14" s="28" t="s">
        <v>47</v>
      </c>
      <c r="E14" s="26"/>
      <c r="F14" s="28" t="s">
        <v>49</v>
      </c>
    </row>
    <row r="15" spans="1:6" ht="15.75">
      <c r="A15" s="6"/>
      <c r="B15" s="29" t="s">
        <v>2</v>
      </c>
      <c r="C15" s="26"/>
      <c r="D15" s="29" t="s">
        <v>2</v>
      </c>
      <c r="E15" s="26"/>
      <c r="F15" s="29" t="s">
        <v>2</v>
      </c>
    </row>
    <row r="16" spans="1:6" ht="15.75">
      <c r="A16" s="57" t="s">
        <v>37</v>
      </c>
      <c r="B16" s="30"/>
      <c r="C16" s="1"/>
      <c r="D16" s="30"/>
      <c r="F16" s="30"/>
    </row>
    <row r="17" spans="1:6" ht="15.75">
      <c r="A17" s="10" t="s">
        <v>3</v>
      </c>
      <c r="B17" s="30"/>
      <c r="C17" s="1"/>
      <c r="D17" s="30"/>
      <c r="F17" s="30"/>
    </row>
    <row r="18" spans="1:6" ht="15">
      <c r="A18" s="6" t="s">
        <v>40</v>
      </c>
      <c r="B18" s="36">
        <f>64599433-67490+16763205+16385</f>
        <v>81311533</v>
      </c>
      <c r="C18" s="37"/>
      <c r="D18" s="38">
        <f>42614586+5464-65441</f>
        <v>42554609</v>
      </c>
      <c r="E18" s="37"/>
      <c r="F18" s="38">
        <f>42435795-63521+5464</f>
        <v>42377738</v>
      </c>
    </row>
    <row r="19" spans="1:6" ht="15">
      <c r="A19" s="6" t="s">
        <v>41</v>
      </c>
      <c r="B19" s="36">
        <f>23872+28694542+127636638+8051267+237-64599433+67490</f>
        <v>99874613</v>
      </c>
      <c r="C19" s="37"/>
      <c r="D19" s="38">
        <f>18192+20709518+112527965-42614586+65441+9182936+1698</f>
        <v>99891164</v>
      </c>
      <c r="E19" s="37"/>
      <c r="F19" s="38">
        <f>20974+23382078+112380631+9178765+1807367-42435795+63521</f>
        <v>104397541</v>
      </c>
    </row>
    <row r="20" spans="1:6" ht="15.75">
      <c r="A20" s="10" t="s">
        <v>39</v>
      </c>
      <c r="B20" s="39">
        <f>+B18+B19</f>
        <v>181186146</v>
      </c>
      <c r="C20" s="40"/>
      <c r="D20" s="39">
        <f>+D18+D19</f>
        <v>142445773</v>
      </c>
      <c r="E20" s="40"/>
      <c r="F20" s="39">
        <f>+F18+F19</f>
        <v>146775279</v>
      </c>
    </row>
    <row r="21" spans="1:6" ht="15">
      <c r="A21" s="6"/>
      <c r="B21" s="41"/>
      <c r="C21" s="37"/>
      <c r="D21" s="41"/>
      <c r="E21" s="37"/>
      <c r="F21" s="41"/>
    </row>
    <row r="22" spans="1:6" ht="15.75">
      <c r="A22" s="10" t="s">
        <v>4</v>
      </c>
      <c r="B22" s="41"/>
      <c r="C22" s="37"/>
      <c r="D22" s="41"/>
      <c r="E22" s="37"/>
      <c r="F22" s="41"/>
    </row>
    <row r="23" spans="1:6" ht="15">
      <c r="A23" s="6" t="s">
        <v>5</v>
      </c>
      <c r="B23" s="41" t="s">
        <v>6</v>
      </c>
      <c r="C23" s="37"/>
      <c r="D23" s="41" t="s">
        <v>6</v>
      </c>
      <c r="E23" s="37"/>
      <c r="F23" s="41" t="s">
        <v>6</v>
      </c>
    </row>
    <row r="24" spans="1:6" ht="15">
      <c r="A24" s="6" t="s">
        <v>7</v>
      </c>
      <c r="B24" s="36">
        <v>0</v>
      </c>
      <c r="C24" s="37"/>
      <c r="D24" s="38">
        <v>1270</v>
      </c>
      <c r="E24" s="37"/>
      <c r="F24" s="38">
        <v>1218</v>
      </c>
    </row>
    <row r="25" spans="1:6" ht="15">
      <c r="A25" s="6" t="s">
        <v>8</v>
      </c>
      <c r="B25" s="36">
        <v>603279</v>
      </c>
      <c r="C25" s="37"/>
      <c r="D25" s="38">
        <v>591694</v>
      </c>
      <c r="E25" s="37"/>
      <c r="F25" s="38">
        <v>591694</v>
      </c>
    </row>
    <row r="26" spans="1:6" ht="15">
      <c r="A26" s="6" t="s">
        <v>9</v>
      </c>
      <c r="B26" s="36">
        <v>68368590</v>
      </c>
      <c r="C26" s="37"/>
      <c r="D26" s="38">
        <v>73104327</v>
      </c>
      <c r="E26" s="37"/>
      <c r="F26" s="38">
        <v>73104327</v>
      </c>
    </row>
    <row r="27" spans="1:6" ht="15">
      <c r="A27" s="6" t="s">
        <v>10</v>
      </c>
      <c r="B27" s="36">
        <f>1048525-40038</f>
        <v>1008487</v>
      </c>
      <c r="C27" s="37"/>
      <c r="D27" s="38">
        <v>0</v>
      </c>
      <c r="E27" s="37"/>
      <c r="F27" s="38">
        <v>2150</v>
      </c>
    </row>
    <row r="28" spans="1:6" ht="15.75" hidden="1">
      <c r="A28" s="6" t="s">
        <v>11</v>
      </c>
      <c r="B28" s="41">
        <v>0</v>
      </c>
      <c r="C28" s="42"/>
      <c r="D28" s="41">
        <v>0</v>
      </c>
      <c r="E28" s="43"/>
      <c r="F28" s="41">
        <v>0</v>
      </c>
    </row>
    <row r="29" spans="1:6" ht="15">
      <c r="A29" s="6" t="s">
        <v>12</v>
      </c>
      <c r="B29" s="36">
        <v>272</v>
      </c>
      <c r="C29" s="37"/>
      <c r="D29" s="38">
        <v>489</v>
      </c>
      <c r="E29" s="37"/>
      <c r="F29" s="38">
        <v>116</v>
      </c>
    </row>
    <row r="30" spans="1:6" ht="15">
      <c r="A30" s="6" t="s">
        <v>13</v>
      </c>
      <c r="B30" s="44">
        <f>42350+2999595+53505+1921010+9484+8836850+9319930+27450</f>
        <v>23210174</v>
      </c>
      <c r="C30" s="37"/>
      <c r="D30" s="45">
        <f>29095+3223061+43492+1899070+9539+8626930+13268528</f>
        <v>27099715</v>
      </c>
      <c r="E30" s="37"/>
      <c r="F30" s="45">
        <f>35320+3223061+43492+1903574+13488+9019077+13267841</f>
        <v>27505853</v>
      </c>
    </row>
    <row r="31" spans="1:6" ht="15.75">
      <c r="A31" s="10" t="s">
        <v>14</v>
      </c>
      <c r="B31" s="46">
        <f>SUM(B24:B30)</f>
        <v>93190802</v>
      </c>
      <c r="C31" s="47"/>
      <c r="D31" s="46">
        <f>SUM(D24:D30)</f>
        <v>100797495</v>
      </c>
      <c r="E31" s="47"/>
      <c r="F31" s="46">
        <f>SUM(F24:F30)</f>
        <v>101205358</v>
      </c>
    </row>
    <row r="32" spans="1:6" ht="16.5" thickBot="1">
      <c r="A32" s="57" t="s">
        <v>15</v>
      </c>
      <c r="B32" s="48">
        <f>+B31+B20</f>
        <v>274376948</v>
      </c>
      <c r="C32" s="47"/>
      <c r="D32" s="48">
        <f>+D31+D20</f>
        <v>243243268</v>
      </c>
      <c r="E32" s="47"/>
      <c r="F32" s="48">
        <f>+F31+F20</f>
        <v>247980637</v>
      </c>
    </row>
    <row r="33" spans="1:6" ht="15.75" thickTop="1">
      <c r="A33" s="58"/>
      <c r="B33" s="41"/>
      <c r="C33" s="37"/>
      <c r="D33" s="41"/>
      <c r="E33" s="37"/>
      <c r="F33" s="41"/>
    </row>
    <row r="34" spans="1:6" ht="15.75">
      <c r="A34" s="57" t="s">
        <v>16</v>
      </c>
      <c r="B34" s="41"/>
      <c r="C34" s="37"/>
      <c r="D34" s="41"/>
      <c r="E34" s="37"/>
      <c r="F34" s="41"/>
    </row>
    <row r="35" spans="1:6" ht="15.75">
      <c r="A35" s="10" t="s">
        <v>17</v>
      </c>
      <c r="B35" s="49"/>
      <c r="C35" s="37"/>
      <c r="D35" s="49"/>
      <c r="E35" s="37"/>
      <c r="F35" s="49"/>
    </row>
    <row r="36" spans="1:6" ht="15">
      <c r="A36" s="6" t="s">
        <v>18</v>
      </c>
      <c r="B36" s="36">
        <f>35052609+1566282</f>
        <v>36618891</v>
      </c>
      <c r="C36" s="37"/>
      <c r="D36" s="38">
        <f>37563672+1776464</f>
        <v>39340136</v>
      </c>
      <c r="E36" s="37"/>
      <c r="F36" s="38">
        <f>39857140+1790934</f>
        <v>41648074</v>
      </c>
    </row>
    <row r="37" spans="1:6" ht="15">
      <c r="A37" s="6" t="s">
        <v>19</v>
      </c>
      <c r="B37" s="49"/>
      <c r="C37" s="37"/>
      <c r="D37" s="49"/>
      <c r="E37" s="37"/>
      <c r="F37" s="49"/>
    </row>
    <row r="38" spans="1:6" ht="15">
      <c r="A38" s="6" t="s">
        <v>20</v>
      </c>
      <c r="B38" s="36">
        <f>7030888+23979892+367690+263+76365</f>
        <v>31455098</v>
      </c>
      <c r="C38" s="37"/>
      <c r="D38" s="38">
        <f>8481297+303471+6643048+792724</f>
        <v>16220540</v>
      </c>
      <c r="E38" s="37"/>
      <c r="F38" s="38">
        <f>13665389+268661+1107717+9470422</f>
        <v>24512189</v>
      </c>
    </row>
    <row r="39" spans="1:6" ht="15">
      <c r="A39" s="6" t="s">
        <v>21</v>
      </c>
      <c r="B39" s="41">
        <v>65895</v>
      </c>
      <c r="C39" s="37"/>
      <c r="D39" s="41">
        <v>70804</v>
      </c>
      <c r="E39" s="37"/>
      <c r="F39" s="41">
        <v>70804</v>
      </c>
    </row>
    <row r="40" spans="1:6" ht="15">
      <c r="A40" s="6" t="s">
        <v>22</v>
      </c>
      <c r="B40" s="36">
        <f>31079303-2211800</f>
        <v>28867503</v>
      </c>
      <c r="C40" s="37"/>
      <c r="D40" s="38">
        <f>38206810-4994000</f>
        <v>33212810</v>
      </c>
      <c r="E40" s="37"/>
      <c r="F40" s="38">
        <f>32889363</f>
        <v>32889363</v>
      </c>
    </row>
    <row r="41" spans="1:6" ht="15">
      <c r="A41" s="6" t="s">
        <v>23</v>
      </c>
      <c r="B41" s="44">
        <f>185043901-76365-137049069-22367599-23979892-367690-263-65895</f>
        <v>1137128</v>
      </c>
      <c r="C41" s="37"/>
      <c r="D41" s="45">
        <f>140128196-303471-81153115-50180065-792724-6643048-70804</f>
        <v>984969</v>
      </c>
      <c r="E41" s="37"/>
      <c r="F41" s="45">
        <f>143272475-268661-81021782-50180065-9470422-1107717-70804</f>
        <v>1153024</v>
      </c>
    </row>
    <row r="42" spans="1:6" ht="15.75">
      <c r="A42" s="10" t="s">
        <v>24</v>
      </c>
      <c r="B42" s="50">
        <f>SUM(B36:B41)</f>
        <v>98144515</v>
      </c>
      <c r="C42" s="47"/>
      <c r="D42" s="50">
        <f>SUM(D36:D41)</f>
        <v>89829259</v>
      </c>
      <c r="E42" s="47"/>
      <c r="F42" s="50">
        <f>SUM(F36:F41)</f>
        <v>100273454</v>
      </c>
    </row>
    <row r="43" spans="1:6" ht="15">
      <c r="A43" s="11"/>
      <c r="B43" s="41"/>
      <c r="C43" s="37"/>
      <c r="D43" s="41"/>
      <c r="E43" s="37"/>
      <c r="F43" s="41"/>
    </row>
    <row r="44" spans="1:6" ht="15.75">
      <c r="A44" s="10" t="s">
        <v>25</v>
      </c>
      <c r="B44" s="41"/>
      <c r="C44" s="37"/>
      <c r="D44" s="41"/>
      <c r="E44" s="37"/>
      <c r="F44" s="41"/>
    </row>
    <row r="45" spans="1:6" ht="15">
      <c r="A45" s="6" t="s">
        <v>26</v>
      </c>
      <c r="B45" s="41"/>
      <c r="C45" s="37"/>
      <c r="D45" s="41"/>
      <c r="E45" s="37"/>
      <c r="F45" s="41"/>
    </row>
    <row r="46" spans="1:6" ht="15">
      <c r="A46" s="6" t="s">
        <v>27</v>
      </c>
      <c r="B46" s="41">
        <v>3913978</v>
      </c>
      <c r="C46" s="37"/>
      <c r="D46" s="41">
        <v>3913978</v>
      </c>
      <c r="E46" s="37"/>
      <c r="F46" s="41">
        <v>3913978</v>
      </c>
    </row>
    <row r="47" spans="1:6" ht="15">
      <c r="A47" s="6" t="s">
        <v>28</v>
      </c>
      <c r="B47" s="36">
        <f>112592+44222-16607</f>
        <v>140207</v>
      </c>
      <c r="C47" s="37"/>
      <c r="D47" s="38">
        <f>81069+7636-3951</f>
        <v>84754</v>
      </c>
      <c r="E47" s="37"/>
      <c r="F47" s="38">
        <f>83698+13298+1114</f>
        <v>98110</v>
      </c>
    </row>
    <row r="48" spans="1:6" ht="15">
      <c r="A48" s="6" t="s">
        <v>42</v>
      </c>
      <c r="B48" s="36">
        <f>2211800+137049069+22367599</f>
        <v>161628468</v>
      </c>
      <c r="C48" s="37"/>
      <c r="D48" s="38">
        <f>4994000+81153115+50180065</f>
        <v>136327180</v>
      </c>
      <c r="E48" s="37"/>
      <c r="F48" s="38">
        <f>81021782+50180065</f>
        <v>131201847</v>
      </c>
    </row>
    <row r="49" spans="1:6" ht="15">
      <c r="A49" s="6" t="s">
        <v>45</v>
      </c>
      <c r="B49" s="36">
        <f>697065-40038+27450</f>
        <v>684477</v>
      </c>
      <c r="C49" s="37"/>
      <c r="D49" s="38">
        <f>419360+3246987</f>
        <v>3666347</v>
      </c>
      <c r="E49" s="37"/>
      <c r="F49" s="38">
        <f>32188+3246961+2150</f>
        <v>3281299</v>
      </c>
    </row>
    <row r="50" spans="1:6" ht="15.75">
      <c r="A50" s="6" t="s">
        <v>29</v>
      </c>
      <c r="B50" s="36">
        <f>5833763+824445</f>
        <v>6658208</v>
      </c>
      <c r="C50" s="37"/>
      <c r="D50" s="38">
        <f>2869873+1006749</f>
        <v>3876622</v>
      </c>
      <c r="E50" s="47"/>
      <c r="F50" s="38">
        <f>2595467+996669</f>
        <v>3592136</v>
      </c>
    </row>
    <row r="51" spans="1:6" ht="15.75">
      <c r="A51" s="10" t="s">
        <v>30</v>
      </c>
      <c r="B51" s="46">
        <f>SUM(B46:B50)</f>
        <v>173025338</v>
      </c>
      <c r="C51" s="47"/>
      <c r="D51" s="46">
        <f>SUM(D46:D50)</f>
        <v>147868881</v>
      </c>
      <c r="E51" s="37"/>
      <c r="F51" s="46">
        <f>SUM(F46:F50)</f>
        <v>142087370</v>
      </c>
    </row>
    <row r="52" spans="1:6" ht="15">
      <c r="A52" s="6"/>
      <c r="B52" s="41"/>
      <c r="C52" s="37"/>
      <c r="D52" s="41"/>
      <c r="E52" s="37"/>
      <c r="F52" s="41"/>
    </row>
    <row r="53" spans="1:6" ht="15.75">
      <c r="A53" s="10" t="s">
        <v>31</v>
      </c>
      <c r="B53" s="41"/>
      <c r="C53" s="37"/>
      <c r="D53" s="41"/>
      <c r="E53" s="37"/>
      <c r="F53" s="41"/>
    </row>
    <row r="54" spans="1:6" ht="15">
      <c r="A54" s="6" t="s">
        <v>32</v>
      </c>
      <c r="B54" s="41"/>
      <c r="C54" s="37"/>
      <c r="D54" s="41"/>
      <c r="E54" s="37"/>
      <c r="F54" s="41"/>
    </row>
    <row r="55" spans="1:6" ht="15">
      <c r="A55" s="6" t="s">
        <v>33</v>
      </c>
      <c r="B55" s="41">
        <f>4000</f>
        <v>4000</v>
      </c>
      <c r="C55" s="37"/>
      <c r="D55" s="41">
        <f>4000</f>
        <v>4000</v>
      </c>
      <c r="E55" s="37"/>
      <c r="F55" s="41">
        <f>4000</f>
        <v>4000</v>
      </c>
    </row>
    <row r="56" spans="1:6" ht="15">
      <c r="A56" s="6" t="s">
        <v>34</v>
      </c>
      <c r="B56" s="41">
        <v>20000</v>
      </c>
      <c r="C56" s="37"/>
      <c r="D56" s="41">
        <v>20000</v>
      </c>
      <c r="E56" s="37"/>
      <c r="F56" s="41">
        <v>20000</v>
      </c>
    </row>
    <row r="57" spans="1:6" ht="15">
      <c r="A57" s="6" t="s">
        <v>38</v>
      </c>
      <c r="B57" s="44">
        <v>3183095</v>
      </c>
      <c r="C57" s="37"/>
      <c r="D57" s="45">
        <v>5521128</v>
      </c>
      <c r="E57" s="37"/>
      <c r="F57" s="45">
        <v>5595813</v>
      </c>
    </row>
    <row r="58" spans="1:6" ht="15.75">
      <c r="A58" s="10" t="s">
        <v>35</v>
      </c>
      <c r="B58" s="51">
        <f>SUM(B55:B57)</f>
        <v>3207095</v>
      </c>
      <c r="C58" s="47"/>
      <c r="D58" s="51">
        <f>SUM(D55:D57)</f>
        <v>5545128</v>
      </c>
      <c r="E58" s="47"/>
      <c r="F58" s="51">
        <f>SUM(F55:F57)</f>
        <v>5619813</v>
      </c>
    </row>
    <row r="59" spans="1:6" ht="16.5" thickBot="1">
      <c r="A59" s="59" t="s">
        <v>36</v>
      </c>
      <c r="B59" s="52">
        <f>B42+B51+B58</f>
        <v>274376948</v>
      </c>
      <c r="C59" s="53"/>
      <c r="D59" s="52">
        <f>D42+D51+D58</f>
        <v>243243268</v>
      </c>
      <c r="E59" s="54"/>
      <c r="F59" s="52">
        <f>F42+F51+F58</f>
        <v>247980637</v>
      </c>
    </row>
    <row r="60" spans="1:6" ht="15.75" thickTop="1">
      <c r="A60" s="6"/>
      <c r="B60" s="24"/>
      <c r="C60" s="1"/>
      <c r="D60" s="24"/>
      <c r="F60" s="31"/>
    </row>
    <row r="61" spans="1:6" ht="15" customHeight="1">
      <c r="A61" s="2"/>
      <c r="B61" s="3"/>
      <c r="C61" s="4"/>
      <c r="D61" s="3"/>
      <c r="E61" s="4"/>
      <c r="F61" s="5"/>
    </row>
    <row r="62" spans="1:6" ht="19.5" customHeight="1">
      <c r="A62" s="21" t="s">
        <v>44</v>
      </c>
      <c r="B62" s="17"/>
      <c r="C62" s="18"/>
      <c r="D62" s="17"/>
      <c r="E62" s="17"/>
      <c r="F62" s="32"/>
    </row>
    <row r="63" spans="1:6" ht="15.75" customHeight="1">
      <c r="A63" s="22" t="s">
        <v>51</v>
      </c>
      <c r="B63" s="1"/>
      <c r="C63" s="18"/>
      <c r="D63" s="17"/>
      <c r="E63" s="17"/>
      <c r="F63" s="32"/>
    </row>
    <row r="64" spans="1:10" ht="12.75" customHeight="1">
      <c r="A64" s="22" t="s">
        <v>46</v>
      </c>
      <c r="B64" s="1"/>
      <c r="C64" s="20"/>
      <c r="D64" s="20"/>
      <c r="E64" s="20"/>
      <c r="F64" s="8"/>
      <c r="G64" s="20"/>
      <c r="H64" s="20"/>
      <c r="I64" s="20"/>
      <c r="J64" s="20"/>
    </row>
    <row r="65" spans="1:6" ht="15.75">
      <c r="A65" s="2" t="s">
        <v>52</v>
      </c>
      <c r="B65" s="19"/>
      <c r="C65" s="19"/>
      <c r="D65" s="19"/>
      <c r="E65" s="19"/>
      <c r="F65" s="33"/>
    </row>
    <row r="67" spans="2:6" ht="15" hidden="1">
      <c r="B67">
        <f>B59-B32</f>
        <v>0</v>
      </c>
      <c r="D67">
        <f>D59-D32</f>
        <v>0</v>
      </c>
      <c r="E67" s="1">
        <f>E59-E32</f>
        <v>0</v>
      </c>
      <c r="F67">
        <f>F59-F32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2008-04-07T15:15:48Z</cp:lastPrinted>
  <dcterms:created xsi:type="dcterms:W3CDTF">2000-01-13T22:55:02Z</dcterms:created>
  <dcterms:modified xsi:type="dcterms:W3CDTF">2008-04-09T13:24:04Z</dcterms:modified>
  <cp:category/>
  <cp:version/>
  <cp:contentType/>
  <cp:contentStatus/>
</cp:coreProperties>
</file>