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26 Nov.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- 26 Nov.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- 26 Nov. 2014'!$A$8:$F$61</definedName>
  </definedNames>
  <calcPr calcId="145621"/>
</workbook>
</file>

<file path=xl/calcChain.xml><?xml version="1.0" encoding="utf-8"?>
<calcChain xmlns="http://schemas.openxmlformats.org/spreadsheetml/2006/main">
  <c r="F31" i="1" l="1"/>
  <c r="F28" i="1"/>
  <c r="F25" i="1"/>
  <c r="F19" i="1"/>
  <c r="F18" i="1"/>
  <c r="F50" i="1"/>
  <c r="F37" i="1"/>
  <c r="F48" i="1"/>
  <c r="F47" i="1"/>
  <c r="F42" i="1"/>
  <c r="F41" i="1"/>
  <c r="F39" i="1"/>
  <c r="F26" i="1" l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F4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<sst xmlns="http://schemas.openxmlformats.org/spreadsheetml/2006/main" count="238" uniqueCount="100">
  <si>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</si>
  <si>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</si>
  <si>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</si>
  <si>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</si>
  <si>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</si>
  <si>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</si>
  <si>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</si>
  <si>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</si>
  <si>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</si>
  <si>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</si>
  <si>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</si>
  <si>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</si>
  <si>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</si>
  <si>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</si>
  <si>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</si>
  <si>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</si>
  <si>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</si>
  <si>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</si>
  <si>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</si>
  <si>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</si>
  <si>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</si>
  <si>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</si>
  <si>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</si>
  <si>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</si>
  <si>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</si>
  <si>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</si>
  <si>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</si>
  <si>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</si>
  <si>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</si>
  <si>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</si>
  <si>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</si>
  <si>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</si>
  <si>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</si>
  <si>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</si>
  <si>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</si>
  <si>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</si>
  <si>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</si>
  <si>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</si>
  <si>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</si>
  <si>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</si>
  <si>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</si>
  <si>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</si>
  <si>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</si>
  <si>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</si>
  <si>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</si>
  <si>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</si>
  <si>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</si>
  <si>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</si>
  <si>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</si>
  <si>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</si>
  <si>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</si>
  <si>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</si>
  <si>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</si>
  <si>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</si>
  <si>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</si>
  <si>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</si>
  <si>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</si>
  <si>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</si>
  <si>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</si>
  <si>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</si>
  <si>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</si>
  <si>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</si>
  <si>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</si>
  <si>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</si>
  <si>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</si>
  <si>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</si>
  <si>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</si>
  <si>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</si>
  <si>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</si>
  <si>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</si>
  <si>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</si>
  <si>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</si>
  <si>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</si>
  <si>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</si>
  <si>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</si>
  <si>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</si>
  <si>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</si>
  <si>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</si>
  <si>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</si>
  <si>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</si>
  <si>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</si>
  <si>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</si>
  <si>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</si>
  <si>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</si>
  <si>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</si>
  <si>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</si>
  <si>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</si>
  <si>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</si>
  <si>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</si>
  <si>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</si>
  <si>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</si>
  <si>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</si>
  <si>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</si>
  <si>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12 NOVEMBER</t>
  </si>
  <si>
    <t>As At 26 NOVEMBER 2014</t>
  </si>
  <si>
    <t>26 NOVEMBER</t>
  </si>
  <si>
    <t>27 NOVEMBER</t>
  </si>
  <si>
    <r>
      <t xml:space="preserve">* </t>
    </r>
    <r>
      <rPr>
        <sz val="12"/>
        <rFont val="Arial Unicode MS"/>
        <family val="2"/>
      </rPr>
      <t>The year to date profit of $0.68bn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</si>
  <si>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</si>
  <si>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10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</si>
</sst>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7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1199401</xdr:colOff>
      <xdr:row>4</xdr:row>
      <xdr:rowOff>77163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89" zoomScaleNormal="89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9" customHeight="1">
      <c r="A5" s="3"/>
      <c r="B5" s="4"/>
      <c r="C5" s="4"/>
      <c r="D5" s="4"/>
      <c r="F5" s="4"/>
    </row>
    <row r="6" spans="1:6" ht="18.75">
      <c r="A6" s="171" t="s">
        <v>98</v>
      </c>
      <c r="B6" s="4"/>
      <c r="C6" s="4"/>
      <c r="D6" s="4"/>
      <c r="F6" s="4"/>
    </row>
    <row r="7" spans="1:6" ht="18.75">
      <c r="A7" s="172" t="s">
        <v>99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94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5">
        <v>2013</v>
      </c>
      <c r="C13" s="166"/>
      <c r="D13" s="165">
        <v>2014</v>
      </c>
      <c r="E13" s="167"/>
      <c r="F13" s="165">
        <v>2014</v>
      </c>
    </row>
    <row r="14" spans="1:6" s="14" customFormat="1" ht="17.25">
      <c r="A14" s="21"/>
      <c r="B14" s="168" t="s">
        <v>96</v>
      </c>
      <c r="C14" s="169"/>
      <c r="D14" s="168" t="s">
        <v>93</v>
      </c>
      <c r="E14" s="169"/>
      <c r="F14" s="168" t="s">
        <v>95</v>
      </c>
    </row>
    <row r="15" spans="1:6" s="14" customFormat="1" ht="17.25">
      <c r="A15" s="21"/>
      <c r="B15" s="170" t="s">
        <v>5</v>
      </c>
      <c r="C15" s="169"/>
      <c r="D15" s="170" t="s">
        <v>5</v>
      </c>
      <c r="E15" s="169"/>
      <c r="F15" s="170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41041973</v>
      </c>
      <c r="C18" s="157"/>
      <c r="D18" s="70">
        <v>29126660</v>
      </c>
      <c r="E18" s="157"/>
      <c r="F18" s="70">
        <f>27889691-28867</f>
        <v>27860824</v>
      </c>
    </row>
    <row r="19" spans="1:6" s="14" customFormat="1" ht="17.25">
      <c r="A19" s="21" t="s">
        <v>9</v>
      </c>
      <c r="B19" s="70">
        <v>100181780</v>
      </c>
      <c r="C19" s="157"/>
      <c r="D19" s="70">
        <v>209284431</v>
      </c>
      <c r="E19" s="157"/>
      <c r="F19" s="70">
        <f>159994+68903097+120360189+55139820+3351-27889691+28867</f>
        <v>216705627</v>
      </c>
    </row>
    <row r="20" spans="1:6" s="14" customFormat="1" ht="17.25">
      <c r="A20" s="21" t="s">
        <v>42</v>
      </c>
      <c r="B20" s="70">
        <v>31125480</v>
      </c>
      <c r="C20" s="157"/>
      <c r="D20" s="70">
        <v>30759432</v>
      </c>
      <c r="E20" s="157"/>
      <c r="F20" s="70">
        <v>30818053</v>
      </c>
    </row>
    <row r="21" spans="1:6" s="14" customFormat="1" ht="17.25">
      <c r="A21" s="27" t="s">
        <v>10</v>
      </c>
      <c r="B21" s="71">
        <v>172349233</v>
      </c>
      <c r="C21" s="158"/>
      <c r="D21" s="71">
        <v>269170523</v>
      </c>
      <c r="E21" s="158"/>
      <c r="F21" s="71">
        <f>+F18+F19+F20</f>
        <v>275384504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100239921</v>
      </c>
      <c r="C25" s="157"/>
      <c r="D25" s="70">
        <v>122548123</v>
      </c>
      <c r="E25" s="157"/>
      <c r="F25" s="70">
        <f>122547770</f>
        <v>122547770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25630571</v>
      </c>
      <c r="C28" s="159"/>
      <c r="D28" s="72">
        <v>26947952</v>
      </c>
      <c r="E28" s="157"/>
      <c r="F28" s="72">
        <f>26948552</f>
        <v>26948552</v>
      </c>
    </row>
    <row r="29" spans="1:6" s="14" customFormat="1" ht="17.25" customHeight="1">
      <c r="A29" s="21" t="s">
        <v>16</v>
      </c>
      <c r="B29" s="70">
        <v>4230000</v>
      </c>
      <c r="C29" s="160"/>
      <c r="D29" s="70">
        <v>46762684</v>
      </c>
      <c r="E29" s="161"/>
      <c r="F29" s="70">
        <v>44596017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27089850</v>
      </c>
      <c r="C31" s="157"/>
      <c r="D31" s="73">
        <v>27953581</v>
      </c>
      <c r="E31" s="157"/>
      <c r="F31" s="73">
        <f>103007+5080610+3139839+-67+1132+3878158+60825335-44596017</f>
        <v>28431997</v>
      </c>
    </row>
    <row r="32" spans="1:6" s="14" customFormat="1" ht="17.25">
      <c r="A32" s="27" t="s">
        <v>19</v>
      </c>
      <c r="B32" s="74">
        <v>157190342</v>
      </c>
      <c r="C32" s="162"/>
      <c r="D32" s="74">
        <v>224212340</v>
      </c>
      <c r="E32" s="162"/>
      <c r="F32" s="74">
        <f>SUM(F25:F31)</f>
        <v>222524336</v>
      </c>
    </row>
    <row r="33" spans="1:7" s="14" customFormat="1" ht="18" thickBot="1">
      <c r="A33" s="25" t="s">
        <v>20</v>
      </c>
      <c r="B33" s="75">
        <v>329539575</v>
      </c>
      <c r="C33" s="162"/>
      <c r="D33" s="75">
        <v>493382863</v>
      </c>
      <c r="E33" s="162"/>
      <c r="F33" s="75">
        <f>+F32+F21</f>
        <v>497908840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59119609</v>
      </c>
      <c r="C37" s="157"/>
      <c r="D37" s="70">
        <v>62828730</v>
      </c>
      <c r="E37" s="157"/>
      <c r="F37" s="70">
        <f>60528273+3090069</f>
        <v>63618342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12748012</v>
      </c>
      <c r="C39" s="157"/>
      <c r="D39" s="70">
        <v>76969680</v>
      </c>
      <c r="E39" s="157"/>
      <c r="F39" s="70">
        <f>15150087+58328308+252375+55206</f>
        <v>73785976</v>
      </c>
    </row>
    <row r="40" spans="1:7" s="14" customFormat="1" ht="17.25">
      <c r="A40" s="21" t="s">
        <v>26</v>
      </c>
      <c r="B40" s="70">
        <v>71438416</v>
      </c>
      <c r="C40" s="157"/>
      <c r="D40" s="70">
        <v>47122359</v>
      </c>
      <c r="E40" s="157"/>
      <c r="F40" s="70">
        <v>47122359</v>
      </c>
    </row>
    <row r="41" spans="1:7" s="14" customFormat="1" ht="17.25">
      <c r="A41" s="21" t="s">
        <v>27</v>
      </c>
      <c r="B41" s="70">
        <v>64922980</v>
      </c>
      <c r="C41" s="157"/>
      <c r="D41" s="70">
        <v>73128667</v>
      </c>
      <c r="E41" s="157"/>
      <c r="F41" s="70">
        <f>77194537-3943000</f>
        <v>73251537</v>
      </c>
    </row>
    <row r="42" spans="1:7" s="14" customFormat="1" ht="17.25">
      <c r="A42" s="21" t="s">
        <v>28</v>
      </c>
      <c r="B42" s="70">
        <v>2456490</v>
      </c>
      <c r="C42" s="157"/>
      <c r="D42" s="70">
        <v>3051961</v>
      </c>
      <c r="E42" s="157"/>
      <c r="F42" s="70">
        <f>126924610-55206-30094355-35686282-58328308-252375</f>
        <v>2508084</v>
      </c>
    </row>
    <row r="43" spans="1:7" s="14" customFormat="1" ht="17.25">
      <c r="A43" s="27" t="s">
        <v>29</v>
      </c>
      <c r="B43" s="74">
        <v>210685507</v>
      </c>
      <c r="C43" s="162"/>
      <c r="D43" s="74">
        <v>263101397</v>
      </c>
      <c r="E43" s="162"/>
      <c r="F43" s="74">
        <f>SUM(F37:F42)</f>
        <v>260286298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42340517</v>
      </c>
      <c r="C46" s="157"/>
      <c r="D46" s="70">
        <v>43276858</v>
      </c>
      <c r="E46" s="157"/>
      <c r="F46" s="70">
        <v>43359334</v>
      </c>
    </row>
    <row r="47" spans="1:7" s="14" customFormat="1" ht="17.25">
      <c r="A47" s="21" t="s">
        <v>31</v>
      </c>
      <c r="B47" s="70">
        <v>21576</v>
      </c>
      <c r="C47" s="157"/>
      <c r="D47" s="70">
        <v>305729</v>
      </c>
      <c r="E47" s="157"/>
      <c r="F47" s="70">
        <f>375418+3898</f>
        <v>379316</v>
      </c>
    </row>
    <row r="48" spans="1:7" s="14" customFormat="1" ht="17.25">
      <c r="A48" s="21" t="s">
        <v>32</v>
      </c>
      <c r="B48" s="70">
        <v>60704602</v>
      </c>
      <c r="C48" s="157"/>
      <c r="D48" s="70">
        <v>174537735</v>
      </c>
      <c r="E48" s="157"/>
      <c r="F48" s="70">
        <f>3943000+30094355+35686282+15881293+95387219</f>
        <v>180992149</v>
      </c>
      <c r="G48" s="153"/>
    </row>
    <row r="49" spans="1:7" s="14" customFormat="1" ht="17.25">
      <c r="A49" s="21" t="s">
        <v>86</v>
      </c>
      <c r="B49" s="72">
        <v>0</v>
      </c>
      <c r="C49" s="157"/>
      <c r="D49" s="72">
        <v>625984</v>
      </c>
      <c r="E49" s="157"/>
      <c r="F49" s="72">
        <v>681477</v>
      </c>
      <c r="G49" s="153"/>
    </row>
    <row r="50" spans="1:7" s="14" customFormat="1" ht="17.25">
      <c r="A50" s="21" t="s">
        <v>33</v>
      </c>
      <c r="B50" s="70">
        <v>8233888</v>
      </c>
      <c r="C50" s="157"/>
      <c r="D50" s="70">
        <v>2992327</v>
      </c>
      <c r="E50" s="162"/>
      <c r="F50" s="70">
        <f>-1228770+2456440+2215391</f>
        <v>3443061</v>
      </c>
      <c r="G50" s="153"/>
    </row>
    <row r="51" spans="1:7" s="14" customFormat="1" ht="17.25">
      <c r="A51" s="27" t="s">
        <v>34</v>
      </c>
      <c r="B51" s="74">
        <v>111300583</v>
      </c>
      <c r="C51" s="162"/>
      <c r="D51" s="74">
        <v>221738633</v>
      </c>
      <c r="E51" s="157"/>
      <c r="F51" s="74">
        <f>SUM(F46:F50)</f>
        <v>228855337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7529485</v>
      </c>
      <c r="C57" s="157"/>
      <c r="D57" s="73">
        <v>8518833</v>
      </c>
      <c r="E57" s="157"/>
      <c r="F57" s="73">
        <v>8743205</v>
      </c>
      <c r="G57" s="153"/>
    </row>
    <row r="58" spans="1:7" s="14" customFormat="1" ht="17.25">
      <c r="A58" s="27" t="s">
        <v>40</v>
      </c>
      <c r="B58" s="77">
        <v>7553485</v>
      </c>
      <c r="C58" s="162"/>
      <c r="D58" s="77">
        <v>8542833</v>
      </c>
      <c r="E58" s="162"/>
      <c r="F58" s="77">
        <f>SUM(F55:F57)</f>
        <v>8767205</v>
      </c>
    </row>
    <row r="59" spans="1:7" s="14" customFormat="1" ht="18" thickBot="1">
      <c r="A59" s="34" t="s">
        <v>41</v>
      </c>
      <c r="B59" s="78">
        <v>329539575</v>
      </c>
      <c r="C59" s="163"/>
      <c r="D59" s="78">
        <v>493382863</v>
      </c>
      <c r="E59" s="164"/>
      <c r="F59" s="78">
        <f>F43+F51+F58</f>
        <v>497908840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97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47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3" t="s">
        <v>57</v>
      </c>
      <c r="B2" s="173"/>
      <c r="C2" s="173"/>
      <c r="D2" s="173"/>
      <c r="E2" s="17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- 26 Nov. 2014</vt:lpstr>
      <vt:lpstr>DEFERRED FRAN NOTES CHRG TO RES</vt:lpstr>
      <vt:lpstr>DEFERRED FRAN NOTES CHRG TO P&amp;L</vt:lpstr>
      <vt:lpstr>P&amp;L-DEFERRED FRAN NOTES CHRG </vt:lpstr>
      <vt:lpstr>Sheet1</vt:lpstr>
      <vt:lpstr>'Balance Sheet - 26 Nov.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2014-11-20T21:05:45Z</cp:lastPrinted>
  <dcterms:created xsi:type="dcterms:W3CDTF">2009-02-04T22:27:27Z</dcterms:created>
  <dcterms:modified xsi:type="dcterms:W3CDTF">2014-12-30T14:29:51Z</dcterms:modified>
</cp:coreProperties>
</file>