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95" windowWidth="15480" windowHeight="9720"/>
  </bookViews>
  <sheets>
    <sheet name="balance sheet - 25 Feb.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- 25 Feb. 2015'!$A$8:$G$64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- 25 Feb. 2015'!$A$7:$F$60</definedName>
  </definedNames>
  <calcPr calcId="145621"/>
</workbook>
</file>

<file path=xl/calcChain.xml><?xml version="1.0" encoding="utf-8"?>
<calcChain xmlns="http://schemas.openxmlformats.org/spreadsheetml/2006/main">
  <c r="F27" i="1" l="1"/>
  <c r="F48" i="1"/>
  <c r="F41" i="1"/>
  <c r="F38" i="1"/>
  <c r="F18" i="1"/>
  <c r="F30" i="1"/>
  <c r="F24" i="1"/>
  <c r="F17" i="1"/>
  <c r="F49" i="1"/>
  <c r="F47" i="1"/>
  <c r="F40" i="1"/>
  <c r="F36" i="1"/>
  <c r="F50" i="1" l="1"/>
  <c r="F42" i="1" l="1"/>
  <c r="D57" i="1" l="1"/>
  <c r="D50" i="1"/>
  <c r="D42" i="1"/>
  <c r="D31" i="1"/>
  <c r="D20" i="1"/>
  <c r="D58" i="1" l="1"/>
  <c r="D32" i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6" i="1"/>
  <c r="F57" i="1"/>
  <c r="F58" i="1" s="1"/>
  <c r="F20" i="1"/>
  <c r="D22" i="4" l="1"/>
  <c r="F31" i="1"/>
  <c r="F32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6" i="1"/>
  <c r="B36" i="3"/>
  <c r="F36" i="2"/>
  <c r="G24" i="2"/>
  <c r="D36" i="2"/>
  <c r="G54" i="2"/>
  <c r="E33" i="4"/>
  <c r="E41" i="4" s="1"/>
  <c r="F36" i="3"/>
  <c r="B36" i="2"/>
  <c r="G46" i="3"/>
  <c r="G24" i="3"/>
  <c r="D66" i="1"/>
  <c r="D33" i="4"/>
  <c r="D37" i="4" s="1"/>
  <c r="G35" i="3"/>
  <c r="B66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<sst xmlns="http://schemas.openxmlformats.org/spreadsheetml/2006/main" count="238" uniqueCount="100">
  <si>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</si>
  <si>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</si>
  <si>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</si>
  <si>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</si>
  <si>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</si>
  <si>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</si>
  <si>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</si>
  <si>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</si>
  <si>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</si>
  <si>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</si>
  <si>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</si>
  <si>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</si>
  <si>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</si>
  <si>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</si>
  <si>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</si>
  <si>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</si>
  <si>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</si>
  <si>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</si>
  <si>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</si>
  <si>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</si>
  <si>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</si>
  <si>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</si>
  <si>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</si>
  <si>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</si>
  <si>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</si>
  <si>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</si>
  <si>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</si>
  <si>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</si>
  <si>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</si>
  <si>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</si>
  <si>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</si>
  <si>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</si>
  <si>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</si>
  <si>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</si>
  <si>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</si>
  <si>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</si>
  <si>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</si>
  <si>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</si>
  <si>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</si>
  <si>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</si>
  <si>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</si>
  <si>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</si>
  <si>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</si>
  <si>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</si>
  <si>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</si>
  <si>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</si>
  <si>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</si>
  <si>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</si>
  <si>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</si>
  <si>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</si>
  <si>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</si>
  <si>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</si>
  <si>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</si>
  <si>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</si>
  <si>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</si>
  <si>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</si>
  <si>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</si>
  <si>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</si>
  <si>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</si>
  <si>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</si>
  <si>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</si>
  <si>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</si>
  <si>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</si>
  <si>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</si>
  <si>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</si>
  <si>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</si>
  <si>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</si>
  <si>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</si>
  <si>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</si>
  <si>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</si>
  <si>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</si>
  <si>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</si>
  <si>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</si>
  <si>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</si>
  <si>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</si>
  <si>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</si>
  <si>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</si>
  <si>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</si>
  <si>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</si>
  <si>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</si>
  <si>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</si>
  <si>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</si>
  <si>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</si>
  <si>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</si>
  <si>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</si>
  <si>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</si>
  <si>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</si>
  <si>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</si>
  <si>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</si>
  <si>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</si>
  <si>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</si>
  <si>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</si>
  <si>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</si>
  <si>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11 FEBRUARY</t>
  </si>
  <si>
    <t>25 FEBRUARY</t>
  </si>
  <si>
    <t>26 FEBRUARY</t>
  </si>
  <si>
    <t>As At 25 FEBRUARY 2015</t>
  </si>
  <si>
    <r>
      <t xml:space="preserve">* </t>
    </r>
    <r>
      <rPr>
        <sz val="12"/>
        <rFont val="Arial Unicode MS"/>
        <family val="2"/>
      </rPr>
      <t>The year to date loss of $0.16bn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</si>
  <si>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</si>
  <si>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11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</si>
</sst>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37" fontId="0" fillId="2" borderId="0"/>
  </cellStyleXfs>
  <cellXfs count="181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37" fontId="9" fillId="3" borderId="0" xfId="0" applyNumberFormat="1" applyFont="1" applyFill="1" applyBorder="1"/>
    <xf numFmtId="37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/>
    <xf numFmtId="0" fontId="22" fillId="5" borderId="48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1198789</xdr:colOff>
      <xdr:row>3</xdr:row>
      <xdr:rowOff>194582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0" zoomScaleNormal="70" zoomScaleSheetLayoutView="75" workbookViewId="0">
      <selection activeCell="G57" sqref="G5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.6640625" bestFit="1" customWidth="1"/>
    <col min="9" max="9" width="14.44140625" bestFit="1" customWidth="1"/>
  </cols>
  <sheetData>
    <row r="1" spans="1:7">
      <c r="A1" s="1"/>
      <c r="B1" s="2"/>
      <c r="C1" s="2"/>
      <c r="D1" s="2"/>
      <c r="E1" s="2"/>
      <c r="F1" s="2"/>
      <c r="G1" s="26"/>
    </row>
    <row r="2" spans="1:7">
      <c r="A2" s="3"/>
      <c r="B2" s="4"/>
      <c r="C2" s="4"/>
      <c r="D2" s="4"/>
      <c r="F2" s="4"/>
      <c r="G2" s="26"/>
    </row>
    <row r="3" spans="1:7">
      <c r="A3" s="3"/>
      <c r="B3" s="4"/>
      <c r="C3" s="4"/>
      <c r="D3" s="4"/>
      <c r="F3" s="4"/>
      <c r="G3" s="26"/>
    </row>
    <row r="4" spans="1:7">
      <c r="A4" s="3"/>
      <c r="B4" s="4"/>
      <c r="C4" s="4"/>
      <c r="D4" s="4"/>
      <c r="F4" s="4"/>
      <c r="G4" s="26"/>
    </row>
    <row r="5" spans="1:7" ht="18.75">
      <c r="A5" s="179" t="s">
        <v>98</v>
      </c>
      <c r="B5" s="4"/>
      <c r="C5" s="4"/>
      <c r="D5" s="4"/>
      <c r="F5" s="4"/>
      <c r="G5" s="26"/>
    </row>
    <row r="6" spans="1:7" ht="18.75">
      <c r="A6" s="180" t="s">
        <v>99</v>
      </c>
      <c r="B6" s="4"/>
      <c r="C6" s="4"/>
      <c r="D6" s="4"/>
      <c r="F6" s="4"/>
      <c r="G6" s="26"/>
    </row>
    <row r="7" spans="1:7">
      <c r="A7" s="8"/>
      <c r="B7" s="9"/>
      <c r="C7" s="10"/>
      <c r="D7" s="9"/>
      <c r="E7" s="10"/>
      <c r="F7" s="9"/>
      <c r="G7" s="26"/>
    </row>
    <row r="8" spans="1:7" s="14" customFormat="1" ht="20.25">
      <c r="A8" s="143" t="s">
        <v>1</v>
      </c>
      <c r="B8" s="144"/>
      <c r="C8" s="145"/>
      <c r="D8" s="144"/>
      <c r="E8" s="145"/>
      <c r="F8" s="144"/>
      <c r="G8" s="26"/>
    </row>
    <row r="9" spans="1:7" s="14" customFormat="1" ht="20.25">
      <c r="A9" s="146" t="s">
        <v>2</v>
      </c>
      <c r="B9" s="147"/>
      <c r="C9" s="148"/>
      <c r="D9" s="147"/>
      <c r="E9" s="148"/>
      <c r="F9" s="147"/>
      <c r="G9" s="26"/>
    </row>
    <row r="10" spans="1:7" s="14" customFormat="1" ht="20.25">
      <c r="A10" s="149" t="s">
        <v>96</v>
      </c>
      <c r="B10" s="147"/>
      <c r="C10" s="148"/>
      <c r="D10" s="147"/>
      <c r="E10" s="148"/>
      <c r="F10" s="147"/>
      <c r="G10" s="26"/>
    </row>
    <row r="11" spans="1:7" s="14" customFormat="1">
      <c r="A11" s="150" t="s">
        <v>3</v>
      </c>
      <c r="B11" s="151"/>
      <c r="C11" s="151"/>
      <c r="D11" s="151"/>
      <c r="E11" s="151"/>
      <c r="F11" s="152"/>
      <c r="G11" s="26"/>
    </row>
    <row r="12" spans="1:7" s="14" customFormat="1">
      <c r="A12" s="21"/>
      <c r="B12" s="165">
        <v>2014</v>
      </c>
      <c r="C12" s="166"/>
      <c r="D12" s="165">
        <v>2015</v>
      </c>
      <c r="E12" s="167"/>
      <c r="F12" s="176">
        <v>2015</v>
      </c>
      <c r="G12" s="171"/>
    </row>
    <row r="13" spans="1:7" s="14" customFormat="1">
      <c r="A13" s="21"/>
      <c r="B13" s="168" t="s">
        <v>95</v>
      </c>
      <c r="C13" s="169"/>
      <c r="D13" s="168" t="s">
        <v>93</v>
      </c>
      <c r="E13" s="169"/>
      <c r="F13" s="168" t="s">
        <v>94</v>
      </c>
      <c r="G13" s="172"/>
    </row>
    <row r="14" spans="1:7" s="14" customFormat="1">
      <c r="A14" s="21"/>
      <c r="B14" s="170" t="s">
        <v>5</v>
      </c>
      <c r="C14" s="169"/>
      <c r="D14" s="170" t="s">
        <v>5</v>
      </c>
      <c r="E14" s="169"/>
      <c r="F14" s="170" t="s">
        <v>5</v>
      </c>
      <c r="G14" s="171"/>
    </row>
    <row r="15" spans="1:7" s="14" customFormat="1">
      <c r="A15" s="25" t="s">
        <v>6</v>
      </c>
      <c r="B15" s="69"/>
      <c r="C15" s="155"/>
      <c r="D15" s="69"/>
      <c r="E15" s="155"/>
      <c r="F15" s="69"/>
      <c r="G15" s="26"/>
    </row>
    <row r="16" spans="1:7" s="14" customFormat="1">
      <c r="A16" s="27" t="s">
        <v>7</v>
      </c>
      <c r="B16" s="69"/>
      <c r="C16" s="155"/>
      <c r="D16" s="69"/>
      <c r="E16" s="155"/>
      <c r="F16" s="69"/>
      <c r="G16" s="26"/>
    </row>
    <row r="17" spans="1:7" s="14" customFormat="1">
      <c r="A17" s="21" t="s">
        <v>8</v>
      </c>
      <c r="B17" s="70">
        <v>39867298</v>
      </c>
      <c r="C17" s="156"/>
      <c r="D17" s="70">
        <v>22452762</v>
      </c>
      <c r="E17" s="156"/>
      <c r="F17" s="70">
        <f>21687855-27447</f>
        <v>21660408</v>
      </c>
      <c r="G17" s="26"/>
    </row>
    <row r="18" spans="1:7" s="14" customFormat="1">
      <c r="A18" s="21" t="s">
        <v>9</v>
      </c>
      <c r="B18" s="70">
        <v>123625437</v>
      </c>
      <c r="C18" s="156"/>
      <c r="D18" s="70">
        <v>207132630</v>
      </c>
      <c r="E18" s="156"/>
      <c r="F18" s="70">
        <f>93044+69197920+111088156-21687855+27447+56015784+2034+2</f>
        <v>214736532</v>
      </c>
      <c r="G18" s="26"/>
    </row>
    <row r="19" spans="1:7" s="14" customFormat="1">
      <c r="A19" s="21" t="s">
        <v>42</v>
      </c>
      <c r="B19" s="70">
        <v>31747867</v>
      </c>
      <c r="C19" s="156"/>
      <c r="D19" s="70">
        <v>30071362</v>
      </c>
      <c r="E19" s="156"/>
      <c r="F19" s="70">
        <v>30116983</v>
      </c>
      <c r="G19" s="26"/>
    </row>
    <row r="20" spans="1:7" s="14" customFormat="1">
      <c r="A20" s="27" t="s">
        <v>10</v>
      </c>
      <c r="B20" s="71">
        <v>195240602</v>
      </c>
      <c r="C20" s="157"/>
      <c r="D20" s="71">
        <f>+D17+D18+D19</f>
        <v>259656754</v>
      </c>
      <c r="E20" s="157"/>
      <c r="F20" s="71">
        <f>+F17+F18+F19</f>
        <v>266513923</v>
      </c>
      <c r="G20" s="173"/>
    </row>
    <row r="21" spans="1:7" s="14" customFormat="1">
      <c r="A21" s="21"/>
      <c r="B21" s="70"/>
      <c r="C21" s="156"/>
      <c r="D21" s="70"/>
      <c r="E21" s="156"/>
      <c r="F21" s="70"/>
      <c r="G21" s="26"/>
    </row>
    <row r="22" spans="1:7" s="14" customFormat="1">
      <c r="A22" s="27" t="s">
        <v>11</v>
      </c>
      <c r="B22" s="70"/>
      <c r="C22" s="156"/>
      <c r="D22" s="70"/>
      <c r="E22" s="156"/>
      <c r="F22" s="70"/>
      <c r="G22" s="26"/>
    </row>
    <row r="23" spans="1:7" s="14" customFormat="1">
      <c r="A23" s="21" t="s">
        <v>12</v>
      </c>
      <c r="B23" s="70" t="s">
        <v>13</v>
      </c>
      <c r="C23" s="156"/>
      <c r="D23" s="70" t="s">
        <v>13</v>
      </c>
      <c r="E23" s="156"/>
      <c r="F23" s="70" t="s">
        <v>13</v>
      </c>
      <c r="G23" s="26"/>
    </row>
    <row r="24" spans="1:7" s="14" customFormat="1">
      <c r="A24" s="21" t="s">
        <v>44</v>
      </c>
      <c r="B24" s="70">
        <v>100303040</v>
      </c>
      <c r="C24" s="156"/>
      <c r="D24" s="70">
        <v>122848040</v>
      </c>
      <c r="E24" s="156"/>
      <c r="F24" s="70">
        <f>642+122837619</f>
        <v>122838261</v>
      </c>
      <c r="G24" s="26"/>
    </row>
    <row r="25" spans="1:7" s="14" customFormat="1" hidden="1">
      <c r="A25" s="21" t="s">
        <v>14</v>
      </c>
      <c r="B25" s="70">
        <v>0</v>
      </c>
      <c r="C25" s="156"/>
      <c r="D25" s="70">
        <v>0</v>
      </c>
      <c r="E25" s="156"/>
      <c r="F25" s="70">
        <v>0</v>
      </c>
      <c r="G25" s="26"/>
    </row>
    <row r="26" spans="1:7" s="14" customFormat="1" hidden="1">
      <c r="A26" s="21" t="s">
        <v>15</v>
      </c>
      <c r="B26" s="70">
        <v>0</v>
      </c>
      <c r="C26" s="156"/>
      <c r="D26" s="70">
        <v>0</v>
      </c>
      <c r="E26" s="156"/>
      <c r="F26" s="70">
        <v>0</v>
      </c>
      <c r="G26" s="26"/>
    </row>
    <row r="27" spans="1:7" s="14" customFormat="1">
      <c r="A27" s="21" t="s">
        <v>84</v>
      </c>
      <c r="B27" s="72">
        <v>41598512</v>
      </c>
      <c r="C27" s="158"/>
      <c r="D27" s="72">
        <v>27089292</v>
      </c>
      <c r="E27" s="156"/>
      <c r="F27" s="70">
        <f>26710892+155882</f>
        <v>26866774</v>
      </c>
      <c r="G27" s="26"/>
    </row>
    <row r="28" spans="1:7" s="14" customFormat="1" ht="17.25" customHeight="1">
      <c r="A28" s="21" t="s">
        <v>16</v>
      </c>
      <c r="B28" s="70">
        <v>23226587</v>
      </c>
      <c r="C28" s="159"/>
      <c r="D28" s="70">
        <v>52929351</v>
      </c>
      <c r="E28" s="160"/>
      <c r="F28" s="70">
        <v>40703098</v>
      </c>
      <c r="G28" s="26"/>
    </row>
    <row r="29" spans="1:7" s="14" customFormat="1" hidden="1">
      <c r="A29" s="21" t="s">
        <v>17</v>
      </c>
      <c r="B29" s="70">
        <v>0</v>
      </c>
      <c r="C29" s="156"/>
      <c r="D29" s="70">
        <v>0</v>
      </c>
      <c r="E29" s="156"/>
      <c r="F29" s="70">
        <v>0</v>
      </c>
      <c r="G29" s="26"/>
    </row>
    <row r="30" spans="1:7" s="14" customFormat="1">
      <c r="A30" s="21" t="s">
        <v>18</v>
      </c>
      <c r="B30" s="73">
        <v>26090473</v>
      </c>
      <c r="C30" s="156"/>
      <c r="D30" s="73">
        <v>30049864</v>
      </c>
      <c r="E30" s="156"/>
      <c r="F30" s="70">
        <f>102688+5080610+3218220-40198+1100+1573417+57683699-40703098</f>
        <v>26916438</v>
      </c>
      <c r="G30" s="26"/>
    </row>
    <row r="31" spans="1:7" s="14" customFormat="1">
      <c r="A31" s="27" t="s">
        <v>19</v>
      </c>
      <c r="B31" s="74">
        <v>191218612</v>
      </c>
      <c r="C31" s="161"/>
      <c r="D31" s="74">
        <f>SUM(D24:D30)</f>
        <v>232916547</v>
      </c>
      <c r="E31" s="161"/>
      <c r="F31" s="74">
        <f>SUM(F24:F30)</f>
        <v>217324571</v>
      </c>
      <c r="G31" s="50"/>
    </row>
    <row r="32" spans="1:7" s="14" customFormat="1" ht="18" thickBot="1">
      <c r="A32" s="25" t="s">
        <v>20</v>
      </c>
      <c r="B32" s="75">
        <v>386459214</v>
      </c>
      <c r="C32" s="161"/>
      <c r="D32" s="75">
        <f>+D31+D20</f>
        <v>492573301</v>
      </c>
      <c r="E32" s="161"/>
      <c r="F32" s="75">
        <f>+F31+F20</f>
        <v>483838494</v>
      </c>
      <c r="G32" s="50"/>
    </row>
    <row r="33" spans="1:8" s="14" customFormat="1" ht="18" thickTop="1">
      <c r="A33" s="21"/>
      <c r="B33" s="70"/>
      <c r="C33" s="156"/>
      <c r="D33" s="70"/>
      <c r="E33" s="156"/>
      <c r="F33" s="70"/>
      <c r="G33" s="26"/>
    </row>
    <row r="34" spans="1:8" s="14" customFormat="1">
      <c r="A34" s="25" t="s">
        <v>21</v>
      </c>
      <c r="B34" s="70"/>
      <c r="C34" s="156"/>
      <c r="D34" s="70"/>
      <c r="E34" s="156"/>
      <c r="F34" s="70"/>
      <c r="G34" s="26"/>
    </row>
    <row r="35" spans="1:8" s="14" customFormat="1">
      <c r="A35" s="27" t="s">
        <v>22</v>
      </c>
      <c r="B35" s="76"/>
      <c r="C35" s="156"/>
      <c r="D35" s="76"/>
      <c r="E35" s="156"/>
      <c r="F35" s="76"/>
      <c r="G35" s="26"/>
    </row>
    <row r="36" spans="1:8" s="14" customFormat="1">
      <c r="A36" s="21" t="s">
        <v>23</v>
      </c>
      <c r="B36" s="70">
        <v>60743603</v>
      </c>
      <c r="C36" s="156"/>
      <c r="D36" s="70">
        <v>66590414</v>
      </c>
      <c r="E36" s="156"/>
      <c r="F36" s="70">
        <f>64467666+3175338</f>
        <v>67643004</v>
      </c>
      <c r="G36" s="26"/>
    </row>
    <row r="37" spans="1:8" s="14" customFormat="1">
      <c r="A37" s="21" t="s">
        <v>24</v>
      </c>
      <c r="B37" s="76"/>
      <c r="C37" s="156"/>
      <c r="D37" s="76"/>
      <c r="E37" s="156"/>
      <c r="F37" s="76"/>
      <c r="G37" s="26"/>
    </row>
    <row r="38" spans="1:8" s="14" customFormat="1">
      <c r="A38" s="21" t="s">
        <v>25</v>
      </c>
      <c r="B38" s="70">
        <v>9799910</v>
      </c>
      <c r="C38" s="156"/>
      <c r="D38" s="70">
        <v>77432014</v>
      </c>
      <c r="E38" s="156"/>
      <c r="F38" s="70">
        <f>7104637+51026+49559282+222882</f>
        <v>56937827</v>
      </c>
      <c r="G38" s="26"/>
    </row>
    <row r="39" spans="1:8" s="14" customFormat="1">
      <c r="A39" s="21" t="s">
        <v>26</v>
      </c>
      <c r="B39" s="70">
        <v>64896267</v>
      </c>
      <c r="C39" s="156"/>
      <c r="D39" s="70">
        <v>43417212</v>
      </c>
      <c r="E39" s="156"/>
      <c r="F39" s="70">
        <v>43417212</v>
      </c>
      <c r="G39" s="26"/>
    </row>
    <row r="40" spans="1:8" s="14" customFormat="1">
      <c r="A40" s="21" t="s">
        <v>27</v>
      </c>
      <c r="B40" s="70">
        <v>64103907</v>
      </c>
      <c r="C40" s="156"/>
      <c r="D40" s="70">
        <v>75578451</v>
      </c>
      <c r="E40" s="156"/>
      <c r="F40" s="70">
        <f>93402841-17219000</f>
        <v>76183841</v>
      </c>
      <c r="G40" s="26"/>
    </row>
    <row r="41" spans="1:8" s="14" customFormat="1">
      <c r="A41" s="21" t="s">
        <v>28</v>
      </c>
      <c r="B41" s="70">
        <v>10189071</v>
      </c>
      <c r="C41" s="156"/>
      <c r="D41" s="70">
        <v>6700819</v>
      </c>
      <c r="E41" s="156"/>
      <c r="F41" s="70">
        <f>110441055-51026-21270189-33110210-49559282-222882</f>
        <v>6227466</v>
      </c>
      <c r="G41" s="26"/>
    </row>
    <row r="42" spans="1:8" s="14" customFormat="1">
      <c r="A42" s="27" t="s">
        <v>29</v>
      </c>
      <c r="B42" s="74">
        <v>209732758</v>
      </c>
      <c r="C42" s="161"/>
      <c r="D42" s="74">
        <f>SUM(D36:D41)</f>
        <v>269718910</v>
      </c>
      <c r="E42" s="161"/>
      <c r="F42" s="74">
        <f>SUM(F36:F41)</f>
        <v>250409350</v>
      </c>
      <c r="G42" s="50"/>
    </row>
    <row r="43" spans="1:8" s="14" customFormat="1">
      <c r="A43" s="33"/>
      <c r="B43" s="70"/>
      <c r="C43" s="156"/>
      <c r="D43" s="70"/>
      <c r="E43" s="156"/>
      <c r="F43" s="70"/>
      <c r="G43" s="26"/>
    </row>
    <row r="44" spans="1:8" s="14" customFormat="1">
      <c r="A44" s="27" t="s">
        <v>30</v>
      </c>
      <c r="B44" s="70"/>
      <c r="C44" s="156"/>
      <c r="D44" s="70"/>
      <c r="E44" s="156"/>
      <c r="F44" s="70"/>
      <c r="G44" s="26"/>
      <c r="H44" s="26"/>
    </row>
    <row r="45" spans="1:8" s="14" customFormat="1">
      <c r="A45" s="21" t="s">
        <v>43</v>
      </c>
      <c r="B45" s="70">
        <v>43554939</v>
      </c>
      <c r="C45" s="156"/>
      <c r="D45" s="70">
        <v>42617068</v>
      </c>
      <c r="E45" s="156"/>
      <c r="F45" s="70">
        <v>42681723</v>
      </c>
      <c r="G45" s="26"/>
      <c r="H45" s="26"/>
    </row>
    <row r="46" spans="1:8" s="14" customFormat="1">
      <c r="A46" s="21" t="s">
        <v>31</v>
      </c>
      <c r="B46" s="70">
        <v>143895</v>
      </c>
      <c r="C46" s="156"/>
      <c r="D46" s="70">
        <v>298713</v>
      </c>
      <c r="E46" s="156"/>
      <c r="F46" s="70">
        <v>418997</v>
      </c>
      <c r="G46" s="26"/>
      <c r="H46" s="26"/>
    </row>
    <row r="47" spans="1:8" s="14" customFormat="1">
      <c r="A47" s="21" t="s">
        <v>32</v>
      </c>
      <c r="B47" s="70">
        <v>115226174</v>
      </c>
      <c r="C47" s="156"/>
      <c r="D47" s="70">
        <v>168414032</v>
      </c>
      <c r="E47" s="156"/>
      <c r="F47" s="70">
        <f>17219000+21270189+33110210+107499425</f>
        <v>179098824</v>
      </c>
      <c r="G47" s="174"/>
      <c r="H47" s="175"/>
    </row>
    <row r="48" spans="1:8" s="14" customFormat="1" hidden="1">
      <c r="A48" s="21" t="s">
        <v>86</v>
      </c>
      <c r="B48" s="72">
        <v>0</v>
      </c>
      <c r="C48" s="156"/>
      <c r="D48" s="72">
        <v>0</v>
      </c>
      <c r="E48" s="156"/>
      <c r="F48" s="70">
        <f>-155882+155882</f>
        <v>0</v>
      </c>
      <c r="G48" s="26"/>
      <c r="H48" s="175"/>
    </row>
    <row r="49" spans="1:8" s="14" customFormat="1">
      <c r="A49" s="21" t="s">
        <v>33</v>
      </c>
      <c r="B49" s="70">
        <v>10148056</v>
      </c>
      <c r="C49" s="156"/>
      <c r="D49" s="70">
        <v>2470947</v>
      </c>
      <c r="E49" s="161"/>
      <c r="F49" s="70">
        <f>-1792897+1637732+2278752</f>
        <v>2123587</v>
      </c>
      <c r="G49" s="26"/>
      <c r="H49" s="175"/>
    </row>
    <row r="50" spans="1:8" s="14" customFormat="1">
      <c r="A50" s="27" t="s">
        <v>34</v>
      </c>
      <c r="B50" s="74">
        <v>169073064</v>
      </c>
      <c r="C50" s="161"/>
      <c r="D50" s="74">
        <f>SUM(D45:D49)</f>
        <v>213800760</v>
      </c>
      <c r="E50" s="156"/>
      <c r="F50" s="74">
        <f>SUM(F45:F49)</f>
        <v>224323131</v>
      </c>
      <c r="G50" s="50"/>
      <c r="H50" s="175"/>
    </row>
    <row r="51" spans="1:8" s="14" customFormat="1">
      <c r="A51" s="21"/>
      <c r="B51" s="70"/>
      <c r="C51" s="156"/>
      <c r="D51" s="70"/>
      <c r="E51" s="156"/>
      <c r="F51" s="70"/>
      <c r="G51" s="26"/>
      <c r="H51" s="175"/>
    </row>
    <row r="52" spans="1:8" s="14" customFormat="1">
      <c r="A52" s="27" t="s">
        <v>35</v>
      </c>
      <c r="B52" s="70"/>
      <c r="C52" s="156"/>
      <c r="D52" s="70"/>
      <c r="E52" s="156"/>
      <c r="F52" s="70"/>
      <c r="G52" s="26"/>
      <c r="H52" s="175"/>
    </row>
    <row r="53" spans="1:8" s="14" customFormat="1">
      <c r="A53" s="21" t="s">
        <v>36</v>
      </c>
      <c r="B53" s="70"/>
      <c r="C53" s="156"/>
      <c r="D53" s="70"/>
      <c r="E53" s="156"/>
      <c r="F53" s="70"/>
      <c r="G53" s="26"/>
      <c r="H53" s="175"/>
    </row>
    <row r="54" spans="1:8" s="14" customFormat="1">
      <c r="A54" s="21" t="s">
        <v>37</v>
      </c>
      <c r="B54" s="70">
        <v>4000</v>
      </c>
      <c r="C54" s="156"/>
      <c r="D54" s="70">
        <v>4000</v>
      </c>
      <c r="E54" s="156"/>
      <c r="F54" s="70">
        <v>4000</v>
      </c>
      <c r="G54" s="26"/>
      <c r="H54" s="175"/>
    </row>
    <row r="55" spans="1:8" s="14" customFormat="1">
      <c r="A55" s="21" t="s">
        <v>38</v>
      </c>
      <c r="B55" s="70">
        <v>20000</v>
      </c>
      <c r="C55" s="156"/>
      <c r="D55" s="70">
        <v>20000</v>
      </c>
      <c r="E55" s="156"/>
      <c r="F55" s="70">
        <v>20000</v>
      </c>
      <c r="G55" s="26"/>
      <c r="H55" s="175"/>
    </row>
    <row r="56" spans="1:8" s="14" customFormat="1">
      <c r="A56" s="21" t="s">
        <v>39</v>
      </c>
      <c r="B56" s="73">
        <v>7629392</v>
      </c>
      <c r="C56" s="156"/>
      <c r="D56" s="73">
        <v>9029631</v>
      </c>
      <c r="E56" s="156"/>
      <c r="F56" s="70">
        <v>9082013</v>
      </c>
      <c r="G56" s="26"/>
      <c r="H56" s="175"/>
    </row>
    <row r="57" spans="1:8" s="14" customFormat="1">
      <c r="A57" s="27" t="s">
        <v>40</v>
      </c>
      <c r="B57" s="77">
        <v>7653392</v>
      </c>
      <c r="C57" s="161"/>
      <c r="D57" s="77">
        <f>SUM(D54:D56)</f>
        <v>9053631</v>
      </c>
      <c r="E57" s="161"/>
      <c r="F57" s="162">
        <f>SUM(F54:F56)</f>
        <v>9106013</v>
      </c>
      <c r="G57" s="50"/>
      <c r="H57" s="26"/>
    </row>
    <row r="58" spans="1:8" s="14" customFormat="1" ht="18" thickBot="1">
      <c r="A58" s="34" t="s">
        <v>41</v>
      </c>
      <c r="B58" s="78">
        <v>386459214</v>
      </c>
      <c r="C58" s="163"/>
      <c r="D58" s="78">
        <f>D42+D50+D57</f>
        <v>492573301</v>
      </c>
      <c r="E58" s="164"/>
      <c r="F58" s="78">
        <f>F42+F50+F57</f>
        <v>483838494</v>
      </c>
      <c r="G58" s="50"/>
      <c r="H58" s="26"/>
    </row>
    <row r="59" spans="1:8" s="14" customFormat="1" ht="18" thickTop="1">
      <c r="A59" s="21"/>
      <c r="B59" s="46"/>
      <c r="C59" s="26"/>
      <c r="D59" s="37"/>
      <c r="E59" s="37"/>
      <c r="F59" s="38"/>
      <c r="G59" s="26"/>
      <c r="H59" s="26"/>
    </row>
    <row r="60" spans="1:8" s="14" customFormat="1" ht="15" customHeight="1">
      <c r="A60" s="18"/>
      <c r="B60" s="19"/>
      <c r="C60" s="39"/>
      <c r="D60" s="19"/>
      <c r="E60" s="39"/>
      <c r="F60" s="20"/>
      <c r="G60" s="26"/>
      <c r="H60" s="26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  <c r="G61" s="26"/>
      <c r="H61" s="26"/>
    </row>
    <row r="62" spans="1:8" s="14" customFormat="1" ht="409.6">
      <c r="A62" s="48" t="s">
        <v>97</v>
      </c>
      <c r="B62" s="40"/>
      <c r="C62" s="41"/>
      <c r="D62" s="42"/>
      <c r="E62" s="40"/>
      <c r="F62" s="42"/>
      <c r="G62" s="26"/>
      <c r="H62" s="26"/>
    </row>
    <row r="63" spans="1:8" s="14" customFormat="1" ht="409.6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 ht="409.6">
      <c r="A64" s="18" t="s">
        <v>85</v>
      </c>
      <c r="B64" s="44"/>
      <c r="C64" s="44"/>
      <c r="D64" s="44"/>
      <c r="E64" s="44"/>
      <c r="F64" s="45"/>
      <c r="G64" s="26"/>
      <c r="H64" s="26"/>
    </row>
    <row r="65" spans="2:8">
      <c r="G65" s="26"/>
      <c r="H65" s="4"/>
    </row>
    <row r="66" spans="2:8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7" t="s">
        <v>57</v>
      </c>
      <c r="B2" s="177"/>
      <c r="C2" s="177"/>
      <c r="D2" s="177"/>
      <c r="E2" s="178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- 25 Feb. 2015</vt:lpstr>
      <vt:lpstr>DEFERRED FRAN NOTES CHRG TO RES</vt:lpstr>
      <vt:lpstr>DEFERRED FRAN NOTES CHRG TO P&amp;L</vt:lpstr>
      <vt:lpstr>P&amp;L-DEFERRED FRAN NOTES CHRG </vt:lpstr>
      <vt:lpstr>Sheet1</vt:lpstr>
      <vt:lpstr>'balance sheet - 25 Feb.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2015-02-12T17:23:03Z</cp:lastPrinted>
  <dcterms:created xsi:type="dcterms:W3CDTF">2009-02-04T22:27:27Z</dcterms:created>
  <dcterms:modified xsi:type="dcterms:W3CDTF">2015-03-08T18:40:10Z</dcterms:modified>
</cp:coreProperties>
</file>