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35" windowWidth="15480" windowHeight="9780"/>
  </bookViews>
  <sheets>
    <sheet name="Balance Sheet - 24 Sept.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- 24 Sept. 2014'!$A$9:$F$65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- 24 Sept. 2014'!$A$8:$F$61</definedName>
  </definedNames>
  <calcPr calcId="145621"/>
</workbook>
</file>

<file path=xl/calcChain.xml><?xml version="1.0" encoding="utf-8"?>
<calcChain xmlns="http://schemas.openxmlformats.org/spreadsheetml/2006/main">
  <c r="F28" i="1" l="1"/>
  <c r="F49" i="1"/>
  <c r="F47" i="1" l="1"/>
  <c r="F39" i="1"/>
  <c r="F42" i="1"/>
  <c r="F31" i="1"/>
  <c r="F25" i="1"/>
  <c r="F19" i="1"/>
  <c r="F18" i="1"/>
  <c r="F50" i="1"/>
  <c r="F48" i="1"/>
  <c r="F41" i="1"/>
  <c r="F37" i="1"/>
  <c r="B32" i="1" l="1"/>
  <c r="F26" i="1" l="1"/>
  <c r="B58" i="1" l="1"/>
  <c r="B51" i="1"/>
  <c r="B43" i="1"/>
  <c r="B21" i="1"/>
  <c r="B59" i="1" l="1"/>
  <c r="B33" i="1"/>
  <c r="D58" i="1" l="1"/>
  <c r="D51" i="1"/>
  <c r="D43" i="1"/>
  <c r="D32" i="1"/>
  <c r="D21" i="1"/>
  <c r="D59" i="1" l="1"/>
  <c r="D33" i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F4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<sst xmlns="http://schemas.openxmlformats.org/spreadsheetml/2006/main" count="238" uniqueCount="100">
  <si>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</si>
  <si>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</si>
  <si>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</si>
  <si>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</si>
  <si>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</si>
  <si>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</si>
  <si>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</si>
  <si>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</si>
  <si>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</si>
  <si>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</si>
  <si>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</si>
  <si>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</si>
  <si>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</si>
  <si>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</si>
  <si>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</si>
  <si>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</si>
  <si>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</si>
  <si>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</si>
  <si>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</si>
  <si>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</si>
  <si>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</si>
  <si>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</si>
  <si>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</si>
  <si>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</si>
  <si>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</si>
  <si>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</si>
  <si>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</si>
  <si>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</si>
  <si>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</si>
  <si>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</si>
  <si>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</si>
  <si>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</si>
  <si>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</si>
  <si>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</si>
  <si>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</si>
  <si>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</si>
  <si>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</si>
  <si>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</si>
  <si>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</si>
  <si>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</si>
  <si>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</si>
  <si>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</si>
  <si>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</si>
  <si>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</si>
  <si>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</si>
  <si>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</si>
  <si>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</si>
  <si>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</si>
  <si>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</si>
  <si>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</si>
  <si>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</si>
  <si>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</si>
  <si>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</si>
  <si>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</si>
  <si>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</si>
  <si>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</si>
  <si>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</si>
  <si>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</si>
  <si>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</si>
  <si>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</si>
  <si>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</si>
  <si>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</si>
  <si>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</si>
  <si>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</si>
  <si>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</si>
  <si>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</si>
  <si>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</si>
  <si>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</si>
  <si>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</si>
  <si>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</si>
  <si>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</si>
  <si>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</si>
  <si>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</si>
  <si>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</si>
  <si>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</si>
  <si>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</si>
  <si>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</si>
  <si>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</si>
  <si>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</si>
  <si>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</si>
  <si>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</si>
  <si>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</si>
  <si>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</si>
  <si>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</si>
  <si>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</si>
  <si>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</si>
  <si>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</si>
  <si>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</si>
  <si>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</si>
  <si>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</si>
  <si>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</si>
  <si>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</si>
  <si>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</si>
  <si>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10 SEPTEMBER</t>
  </si>
  <si>
    <t>As At 24 SEPTEMBER 2014</t>
  </si>
  <si>
    <t>24 SEPTEMBER</t>
  </si>
  <si>
    <t>25 SEPTEMBER</t>
  </si>
  <si>
    <r>
      <t xml:space="preserve">* </t>
    </r>
    <r>
      <rPr>
        <sz val="12"/>
        <rFont val="Arial Unicode MS"/>
        <family val="2"/>
      </rPr>
      <t>The year to date profit of $0.05bn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</si>
  <si>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</si>
  <si>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08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</si>
</sst>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5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1182158</xdr:colOff>
      <xdr:row>5</xdr:row>
      <xdr:rowOff>40746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72" zoomScaleNormal="72" zoomScaleSheetLayoutView="75" workbookViewId="0">
      <selection activeCell="D68" sqref="D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5.25" customHeight="1">
      <c r="A5" s="3"/>
      <c r="B5" s="4"/>
      <c r="C5" s="4"/>
      <c r="D5" s="4"/>
      <c r="F5" s="4"/>
    </row>
    <row r="6" spans="1:6" ht="18.75">
      <c r="A6" s="155" t="s">
        <v>98</v>
      </c>
      <c r="B6" s="4"/>
      <c r="C6" s="4"/>
      <c r="D6" s="4"/>
      <c r="F6" s="4"/>
    </row>
    <row r="7" spans="1:6" ht="18.75">
      <c r="A7" s="156" t="s">
        <v>99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94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66">
        <v>2013</v>
      </c>
      <c r="C13" s="22"/>
      <c r="D13" s="66">
        <v>2014</v>
      </c>
      <c r="E13" s="23"/>
      <c r="F13" s="66">
        <v>2014</v>
      </c>
    </row>
    <row r="14" spans="1:6" s="14" customFormat="1" ht="17.25">
      <c r="A14" s="21"/>
      <c r="B14" s="67" t="s">
        <v>96</v>
      </c>
      <c r="C14" s="24"/>
      <c r="D14" s="67" t="s">
        <v>93</v>
      </c>
      <c r="E14" s="24"/>
      <c r="F14" s="67" t="s">
        <v>95</v>
      </c>
    </row>
    <row r="15" spans="1:6" s="14" customFormat="1" ht="17.25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69"/>
    </row>
    <row r="17" spans="1:6" s="14" customFormat="1" ht="17.25">
      <c r="A17" s="27" t="s">
        <v>7</v>
      </c>
      <c r="B17" s="69"/>
      <c r="C17" s="26"/>
      <c r="D17" s="69"/>
      <c r="E17" s="26"/>
      <c r="F17" s="69"/>
    </row>
    <row r="18" spans="1:6" s="14" customFormat="1" ht="17.25">
      <c r="A18" s="21" t="s">
        <v>8</v>
      </c>
      <c r="B18" s="70">
        <v>39695546</v>
      </c>
      <c r="C18" s="28"/>
      <c r="D18" s="70">
        <v>33430139</v>
      </c>
      <c r="E18" s="28"/>
      <c r="F18" s="70">
        <f>32412041-30258</f>
        <v>32381783</v>
      </c>
    </row>
    <row r="19" spans="1:6" s="14" customFormat="1" ht="17.25">
      <c r="A19" s="21" t="s">
        <v>9</v>
      </c>
      <c r="B19" s="70">
        <v>104246786</v>
      </c>
      <c r="C19" s="28"/>
      <c r="D19" s="70">
        <v>236541377</v>
      </c>
      <c r="E19" s="28"/>
      <c r="F19" s="70">
        <f>160884+88769534+123270323-32412041+30258+55767548+43838</f>
        <v>235630344</v>
      </c>
    </row>
    <row r="20" spans="1:6" s="14" customFormat="1" ht="17.25">
      <c r="A20" s="21" t="s">
        <v>42</v>
      </c>
      <c r="B20" s="70">
        <v>30503579</v>
      </c>
      <c r="C20" s="28"/>
      <c r="D20" s="70">
        <v>31639629</v>
      </c>
      <c r="E20" s="28"/>
      <c r="F20" s="70">
        <v>31557031</v>
      </c>
    </row>
    <row r="21" spans="1:6" s="14" customFormat="1" ht="17.25">
      <c r="A21" s="27" t="s">
        <v>10</v>
      </c>
      <c r="B21" s="71">
        <f>+B18+B19+B20</f>
        <v>174445911</v>
      </c>
      <c r="C21" s="29"/>
      <c r="D21" s="71">
        <f>+D18+D19+D20</f>
        <v>301611145</v>
      </c>
      <c r="E21" s="29"/>
      <c r="F21" s="71">
        <f>+F18+F19+F20</f>
        <v>299569158</v>
      </c>
    </row>
    <row r="22" spans="1:6" s="14" customFormat="1" ht="17.25">
      <c r="A22" s="21"/>
      <c r="B22" s="70"/>
      <c r="C22" s="28"/>
      <c r="D22" s="70"/>
      <c r="E22" s="28"/>
      <c r="F22" s="70"/>
    </row>
    <row r="23" spans="1:6" s="14" customFormat="1" ht="17.25">
      <c r="A23" s="27" t="s">
        <v>11</v>
      </c>
      <c r="B23" s="70"/>
      <c r="C23" s="28"/>
      <c r="D23" s="70"/>
      <c r="E23" s="28"/>
      <c r="F23" s="70"/>
    </row>
    <row r="24" spans="1:6" s="14" customFormat="1" ht="17.25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 ht="17.25">
      <c r="A25" s="21" t="s">
        <v>44</v>
      </c>
      <c r="B25" s="70">
        <v>100355761</v>
      </c>
      <c r="C25" s="28"/>
      <c r="D25" s="70">
        <v>122309566</v>
      </c>
      <c r="E25" s="28"/>
      <c r="F25" s="70">
        <f>348+122309219</f>
        <v>122309567</v>
      </c>
    </row>
    <row r="26" spans="1:6" s="14" customFormat="1" ht="17.25" hidden="1">
      <c r="A26" s="21" t="s">
        <v>14</v>
      </c>
      <c r="B26" s="70">
        <v>0</v>
      </c>
      <c r="C26" s="28"/>
      <c r="D26" s="70">
        <v>0</v>
      </c>
      <c r="E26" s="28"/>
      <c r="F26" s="70">
        <f>0</f>
        <v>0</v>
      </c>
    </row>
    <row r="27" spans="1:6" s="14" customFormat="1" ht="17.25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 ht="17.25">
      <c r="A28" s="21" t="s">
        <v>84</v>
      </c>
      <c r="B28" s="72">
        <v>25698772</v>
      </c>
      <c r="C28" s="47"/>
      <c r="D28" s="72">
        <v>26736208</v>
      </c>
      <c r="E28" s="28"/>
      <c r="F28" s="72">
        <f>26881938-54728</f>
        <v>26827210</v>
      </c>
    </row>
    <row r="29" spans="1:6" s="14" customFormat="1" ht="17.25" customHeight="1">
      <c r="A29" s="21" t="s">
        <v>16</v>
      </c>
      <c r="B29" s="70">
        <v>3500000</v>
      </c>
      <c r="C29" s="30"/>
      <c r="D29" s="70">
        <v>48471074</v>
      </c>
      <c r="E29" s="31"/>
      <c r="F29" s="70">
        <v>48462684</v>
      </c>
    </row>
    <row r="30" spans="1:6" s="14" customFormat="1" ht="17.25" hidden="1">
      <c r="A30" s="21" t="s">
        <v>17</v>
      </c>
      <c r="B30" s="70">
        <v>0</v>
      </c>
      <c r="C30" s="28"/>
      <c r="D30" s="70">
        <v>0</v>
      </c>
      <c r="E30" s="28"/>
      <c r="F30" s="70">
        <v>0</v>
      </c>
    </row>
    <row r="31" spans="1:6" s="14" customFormat="1" ht="17.25">
      <c r="A31" s="21" t="s">
        <v>18</v>
      </c>
      <c r="B31" s="73">
        <v>25701158</v>
      </c>
      <c r="C31" s="28"/>
      <c r="D31" s="73">
        <v>27242489</v>
      </c>
      <c r="E31" s="28"/>
      <c r="F31" s="73">
        <f>120875+5080610+3170518-105199+1115+2233696+65172253-48462684</f>
        <v>27211184</v>
      </c>
    </row>
    <row r="32" spans="1:6" s="14" customFormat="1" ht="17.25">
      <c r="A32" s="27" t="s">
        <v>19</v>
      </c>
      <c r="B32" s="74">
        <f>SUM(B25:B31)</f>
        <v>155255691</v>
      </c>
      <c r="C32" s="32"/>
      <c r="D32" s="74">
        <f>SUM(D25:D31)</f>
        <v>224759337</v>
      </c>
      <c r="E32" s="32"/>
      <c r="F32" s="74">
        <f>SUM(F25:F31)</f>
        <v>224810645</v>
      </c>
    </row>
    <row r="33" spans="1:7" s="14" customFormat="1" ht="18" thickBot="1">
      <c r="A33" s="25" t="s">
        <v>20</v>
      </c>
      <c r="B33" s="75">
        <f>+B32+B21</f>
        <v>329701602</v>
      </c>
      <c r="C33" s="32"/>
      <c r="D33" s="75">
        <f>+D32+D21</f>
        <v>526370482</v>
      </c>
      <c r="E33" s="32"/>
      <c r="F33" s="75">
        <f>+F32+F21</f>
        <v>524379803</v>
      </c>
    </row>
    <row r="34" spans="1:7" s="14" customFormat="1" ht="18" thickTop="1">
      <c r="A34" s="21"/>
      <c r="B34" s="70"/>
      <c r="C34" s="28"/>
      <c r="D34" s="70"/>
      <c r="E34" s="28"/>
      <c r="F34" s="70"/>
    </row>
    <row r="35" spans="1:7" s="14" customFormat="1" ht="17.25">
      <c r="A35" s="25" t="s">
        <v>21</v>
      </c>
      <c r="B35" s="70"/>
      <c r="C35" s="28"/>
      <c r="D35" s="70"/>
      <c r="E35" s="28"/>
      <c r="F35" s="70"/>
    </row>
    <row r="36" spans="1:7" s="14" customFormat="1" ht="17.25">
      <c r="A36" s="27" t="s">
        <v>22</v>
      </c>
      <c r="B36" s="76"/>
      <c r="C36" s="28"/>
      <c r="D36" s="76"/>
      <c r="E36" s="28"/>
      <c r="F36" s="76"/>
    </row>
    <row r="37" spans="1:7" s="14" customFormat="1" ht="17.25">
      <c r="A37" s="21" t="s">
        <v>23</v>
      </c>
      <c r="B37" s="70">
        <v>58028153</v>
      </c>
      <c r="C37" s="28"/>
      <c r="D37" s="70">
        <v>62113315</v>
      </c>
      <c r="E37" s="28"/>
      <c r="F37" s="70">
        <f>58196671+3004758</f>
        <v>61201429</v>
      </c>
    </row>
    <row r="38" spans="1:7" s="14" customFormat="1" ht="17.25">
      <c r="A38" s="21" t="s">
        <v>24</v>
      </c>
      <c r="B38" s="76"/>
      <c r="C38" s="28"/>
      <c r="D38" s="76"/>
      <c r="E38" s="28"/>
      <c r="F38" s="76"/>
    </row>
    <row r="39" spans="1:7" s="14" customFormat="1" ht="17.25">
      <c r="A39" s="21" t="s">
        <v>25</v>
      </c>
      <c r="B39" s="70">
        <v>15017130</v>
      </c>
      <c r="C39" s="28"/>
      <c r="D39" s="70">
        <v>93168784</v>
      </c>
      <c r="E39" s="28"/>
      <c r="F39" s="70">
        <f>17064074+56075+373213+75238388</f>
        <v>92731750</v>
      </c>
    </row>
    <row r="40" spans="1:7" s="14" customFormat="1" ht="17.25">
      <c r="A40" s="21" t="s">
        <v>26</v>
      </c>
      <c r="B40" s="70">
        <v>76194339</v>
      </c>
      <c r="C40" s="28"/>
      <c r="D40" s="70">
        <v>58646174</v>
      </c>
      <c r="E40" s="28"/>
      <c r="F40" s="70">
        <v>58646174</v>
      </c>
    </row>
    <row r="41" spans="1:7" s="14" customFormat="1" ht="17.25">
      <c r="A41" s="21" t="s">
        <v>27</v>
      </c>
      <c r="B41" s="70">
        <v>61736192</v>
      </c>
      <c r="C41" s="28"/>
      <c r="D41" s="70">
        <v>74096521</v>
      </c>
      <c r="E41" s="28"/>
      <c r="F41" s="70">
        <f>82142054-7982000</f>
        <v>74160054</v>
      </c>
    </row>
    <row r="42" spans="1:7" s="14" customFormat="1" ht="17.25">
      <c r="A42" s="21" t="s">
        <v>28</v>
      </c>
      <c r="B42" s="70">
        <v>2880607</v>
      </c>
      <c r="C42" s="28"/>
      <c r="D42" s="70">
        <v>2690085</v>
      </c>
      <c r="E42" s="28"/>
      <c r="F42" s="70">
        <f>126110021-56075-20259830-27001668-373213-75238388</f>
        <v>3180847</v>
      </c>
    </row>
    <row r="43" spans="1:7" s="14" customFormat="1" ht="17.25">
      <c r="A43" s="27" t="s">
        <v>29</v>
      </c>
      <c r="B43" s="74">
        <f>SUM(B37:B42)</f>
        <v>213856421</v>
      </c>
      <c r="C43" s="32"/>
      <c r="D43" s="74">
        <f>SUM(D37:D42)</f>
        <v>290714879</v>
      </c>
      <c r="E43" s="32"/>
      <c r="F43" s="74">
        <f>SUM(F37:F42)</f>
        <v>289920254</v>
      </c>
    </row>
    <row r="44" spans="1:7" s="14" customFormat="1" ht="17.25">
      <c r="A44" s="33"/>
      <c r="B44" s="70"/>
      <c r="C44" s="28"/>
      <c r="D44" s="70"/>
      <c r="E44" s="28"/>
      <c r="F44" s="70"/>
    </row>
    <row r="45" spans="1:7" s="14" customFormat="1" ht="17.25">
      <c r="A45" s="27" t="s">
        <v>30</v>
      </c>
      <c r="B45" s="70"/>
      <c r="C45" s="28"/>
      <c r="D45" s="70"/>
      <c r="E45" s="28"/>
      <c r="F45" s="70"/>
    </row>
    <row r="46" spans="1:7" s="14" customFormat="1" ht="17.25">
      <c r="A46" s="21" t="s">
        <v>43</v>
      </c>
      <c r="B46" s="70">
        <v>41139519</v>
      </c>
      <c r="C46" s="28"/>
      <c r="D46" s="70">
        <v>44182311</v>
      </c>
      <c r="E46" s="28"/>
      <c r="F46" s="70">
        <v>44066970</v>
      </c>
    </row>
    <row r="47" spans="1:7" s="14" customFormat="1" ht="17.25">
      <c r="A47" s="21" t="s">
        <v>31</v>
      </c>
      <c r="B47" s="70">
        <v>164332</v>
      </c>
      <c r="C47" s="28"/>
      <c r="D47" s="70">
        <v>557140</v>
      </c>
      <c r="E47" s="28"/>
      <c r="F47" s="70">
        <f>410891+93068</f>
        <v>503959</v>
      </c>
    </row>
    <row r="48" spans="1:7" s="14" customFormat="1" ht="17.25">
      <c r="A48" s="21" t="s">
        <v>32</v>
      </c>
      <c r="B48" s="70">
        <v>60715310</v>
      </c>
      <c r="C48" s="28"/>
      <c r="D48" s="70">
        <v>178857448</v>
      </c>
      <c r="E48" s="28"/>
      <c r="F48" s="70">
        <f>7982000+20259830+27001668+122421653</f>
        <v>177665151</v>
      </c>
      <c r="G48" s="153"/>
    </row>
    <row r="49" spans="1:7" s="14" customFormat="1" ht="17.25">
      <c r="A49" s="21" t="s">
        <v>86</v>
      </c>
      <c r="B49" s="72">
        <v>0</v>
      </c>
      <c r="C49" s="28"/>
      <c r="D49" s="72">
        <v>0</v>
      </c>
      <c r="E49" s="28"/>
      <c r="F49" s="72">
        <f>54728-54728</f>
        <v>0</v>
      </c>
      <c r="G49" s="153"/>
    </row>
    <row r="50" spans="1:7" s="14" customFormat="1" ht="17.25">
      <c r="A50" s="21" t="s">
        <v>33</v>
      </c>
      <c r="B50" s="70">
        <v>6496101</v>
      </c>
      <c r="C50" s="28"/>
      <c r="D50" s="70">
        <v>3602209</v>
      </c>
      <c r="E50" s="32"/>
      <c r="F50" s="70">
        <f>-596912+2151580+2212306</f>
        <v>3766974</v>
      </c>
      <c r="G50" s="153"/>
    </row>
    <row r="51" spans="1:7" s="14" customFormat="1" ht="17.25">
      <c r="A51" s="27" t="s">
        <v>34</v>
      </c>
      <c r="B51" s="74">
        <f>SUM(B46:B50)</f>
        <v>108515262</v>
      </c>
      <c r="C51" s="32"/>
      <c r="D51" s="74">
        <f>SUM(D46:D50)</f>
        <v>227199108</v>
      </c>
      <c r="E51" s="28"/>
      <c r="F51" s="74">
        <f>SUM(F46:F50)</f>
        <v>226003054</v>
      </c>
      <c r="G51" s="153"/>
    </row>
    <row r="52" spans="1:7" s="14" customFormat="1" ht="17.25">
      <c r="A52" s="21"/>
      <c r="B52" s="70"/>
      <c r="C52" s="28"/>
      <c r="D52" s="70"/>
      <c r="E52" s="28"/>
      <c r="F52" s="70"/>
      <c r="G52" s="153"/>
    </row>
    <row r="53" spans="1:7" s="14" customFormat="1" ht="17.25">
      <c r="A53" s="27" t="s">
        <v>35</v>
      </c>
      <c r="B53" s="70"/>
      <c r="C53" s="28"/>
      <c r="D53" s="70"/>
      <c r="E53" s="28"/>
      <c r="F53" s="70"/>
      <c r="G53" s="153"/>
    </row>
    <row r="54" spans="1:7" s="14" customFormat="1" ht="17.25">
      <c r="A54" s="21" t="s">
        <v>36</v>
      </c>
      <c r="B54" s="70"/>
      <c r="C54" s="28"/>
      <c r="D54" s="70"/>
      <c r="E54" s="28"/>
      <c r="F54" s="70"/>
      <c r="G54" s="153"/>
    </row>
    <row r="55" spans="1:7" s="14" customFormat="1" ht="17.25">
      <c r="A55" s="21" t="s">
        <v>37</v>
      </c>
      <c r="B55" s="70">
        <v>4000</v>
      </c>
      <c r="C55" s="28"/>
      <c r="D55" s="70">
        <v>4000</v>
      </c>
      <c r="E55" s="28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  <c r="G56" s="153"/>
    </row>
    <row r="57" spans="1:7" s="14" customFormat="1" ht="17.25">
      <c r="A57" s="21" t="s">
        <v>39</v>
      </c>
      <c r="B57" s="73">
        <v>7305919</v>
      </c>
      <c r="C57" s="28"/>
      <c r="D57" s="73">
        <v>8432495</v>
      </c>
      <c r="E57" s="28"/>
      <c r="F57" s="73">
        <v>8432495</v>
      </c>
      <c r="G57" s="153"/>
    </row>
    <row r="58" spans="1:7" s="14" customFormat="1" ht="17.25">
      <c r="A58" s="27" t="s">
        <v>40</v>
      </c>
      <c r="B58" s="77">
        <f>SUM(B55:B57)</f>
        <v>7329919</v>
      </c>
      <c r="C58" s="32"/>
      <c r="D58" s="77">
        <f>SUM(D55:D57)</f>
        <v>8456495</v>
      </c>
      <c r="E58" s="32"/>
      <c r="F58" s="77">
        <f>SUM(F55:F57)</f>
        <v>8456495</v>
      </c>
    </row>
    <row r="59" spans="1:7" s="14" customFormat="1" ht="18" thickBot="1">
      <c r="A59" s="34" t="s">
        <v>41</v>
      </c>
      <c r="B59" s="78">
        <f>B43+B51+B58</f>
        <v>329701602</v>
      </c>
      <c r="C59" s="35"/>
      <c r="D59" s="78">
        <f>D43+D51+D58</f>
        <v>526370482</v>
      </c>
      <c r="E59" s="36"/>
      <c r="F59" s="78">
        <f>F43+F51+F58</f>
        <v>524379803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97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85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7" t="s">
        <v>57</v>
      </c>
      <c r="B2" s="157"/>
      <c r="C2" s="157"/>
      <c r="D2" s="157"/>
      <c r="E2" s="158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 t="shared" ref="G20:G21" si="0"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 t="shared" si="0"/>
        <v>23366135</v>
      </c>
    </row>
    <row r="22" spans="1:10" s="14" customFormat="1" ht="18" thickBot="1">
      <c r="A22" s="25" t="s">
        <v>20</v>
      </c>
      <c r="B22" s="154">
        <f>+B21+B20</f>
        <v>342327078</v>
      </c>
      <c r="C22" s="154">
        <f t="shared" ref="C22:G22" si="1">+C21+C20</f>
        <v>0</v>
      </c>
      <c r="D22" s="154">
        <f t="shared" si="1"/>
        <v>405937325</v>
      </c>
      <c r="E22" s="154">
        <f t="shared" si="1"/>
        <v>0</v>
      </c>
      <c r="F22" s="154">
        <f t="shared" si="1"/>
        <v>450078350</v>
      </c>
      <c r="G22" s="154">
        <f t="shared" si="1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 t="shared" ref="G25:G27" si="2"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 t="shared" si="2"/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 t="shared" si="2"/>
        <v>216977</v>
      </c>
      <c r="J27" s="153"/>
    </row>
    <row r="28" spans="1:10" s="14" customFormat="1" ht="18" thickBot="1">
      <c r="A28" s="34" t="s">
        <v>41</v>
      </c>
      <c r="B28" s="78">
        <f>+B27+B26+B25</f>
        <v>342327078</v>
      </c>
      <c r="C28" s="78">
        <f t="shared" ref="C28:G28" si="3">+C27+C26+C25</f>
        <v>0</v>
      </c>
      <c r="D28" s="78">
        <f t="shared" si="3"/>
        <v>405937325</v>
      </c>
      <c r="E28" s="78">
        <f t="shared" si="3"/>
        <v>0</v>
      </c>
      <c r="F28" s="78">
        <f t="shared" si="3"/>
        <v>450078350</v>
      </c>
      <c r="G28" s="78">
        <f t="shared" si="3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- 24 Sept. 2014</vt:lpstr>
      <vt:lpstr>DEFERRED FRAN NOTES CHRG TO RES</vt:lpstr>
      <vt:lpstr>DEFERRED FRAN NOTES CHRG TO P&amp;L</vt:lpstr>
      <vt:lpstr>P&amp;L-DEFERRED FRAN NOTES CHRG </vt:lpstr>
      <vt:lpstr>Sheet1</vt:lpstr>
      <vt:lpstr>'Balance Sheet - 24 Sept.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2014-09-25T15:36:23Z</cp:lastPrinted>
  <dcterms:created xsi:type="dcterms:W3CDTF">2009-02-04T22:27:27Z</dcterms:created>
  <dcterms:modified xsi:type="dcterms:W3CDTF">2014-10-08T19:32:59Z</dcterms:modified>
</cp:coreProperties>
</file>