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12 October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- 12 October 2016'!$A$1:$F$65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- 12 October 2016'!$A$8:$F$61</definedName>
  </definedNames>
  <calcPr calcId="152511"/>
</workbook>
</file>

<file path=xl/calcChain.xml><?xml version="1.0" encoding="utf-8"?>
<calcChain xmlns="http://schemas.openxmlformats.org/spreadsheetml/2006/main">
  <c r="F58" i="1" l="1"/>
  <c r="D58" i="1"/>
  <c r="D51" i="1"/>
  <c r="F50" i="1"/>
  <c r="F47" i="1"/>
  <c r="D43" i="1"/>
  <c r="D59" i="1" s="1"/>
  <c r="F42" i="1"/>
  <c r="F39" i="1"/>
  <c r="F37" i="1"/>
  <c r="F43" i="1" s="1"/>
  <c r="D32" i="1"/>
  <c r="F31" i="1"/>
  <c r="F32" i="1" s="1"/>
  <c r="D21" i="1"/>
  <c r="F19" i="1"/>
  <c r="F18" i="1"/>
  <c r="F21" i="1" s="1"/>
  <c r="F51" i="1" l="1"/>
  <c r="F59" i="1" s="1"/>
  <c r="D33" i="1"/>
  <c r="F33" i="1"/>
  <c r="A43" i="5" l="1"/>
  <c r="G46" i="5" l="1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<sst xmlns="http://schemas.openxmlformats.org/spreadsheetml/2006/main" count="275" uniqueCount="103">
  <si>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</si>
  <si>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</si>
  <si>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</si>
  <si>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</si>
  <si>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</si>
  <si>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</si>
  <si>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</si>
  <si>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</si>
  <si>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</si>
  <si>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</si>
  <si>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</si>
  <si>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</si>
  <si>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</si>
  <si>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</si>
  <si>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</si>
  <si>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</si>
  <si>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</si>
  <si>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</si>
  <si>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</si>
  <si>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</si>
  <si>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</si>
  <si>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</si>
  <si>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</si>
  <si>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</si>
  <si>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</si>
  <si>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</si>
  <si>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</si>
  <si>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</si>
  <si>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</si>
  <si>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</si>
  <si>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</si>
  <si>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</si>
  <si>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</si>
  <si>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</si>
  <si>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</si>
  <si>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</si>
  <si>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</si>
  <si>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</si>
  <si>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</si>
  <si>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</si>
  <si>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</si>
  <si>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</si>
  <si>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</si>
  <si>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</si>
  <si>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</si>
  <si>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</si>
  <si>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</si>
  <si>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</si>
  <si>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</si>
  <si>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</si>
  <si>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</si>
  <si>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</si>
  <si>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</si>
  <si>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</si>
  <si>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</si>
  <si>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</si>
  <si>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</si>
  <si>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</si>
  <si>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</si>
  <si>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</si>
  <si>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</si>
  <si>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</si>
  <si>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</si>
  <si>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</si>
  <si>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</si>
  <si>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</si>
  <si>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</si>
  <si>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</si>
  <si>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</si>
  <si>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</si>
  <si>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</si>
  <si>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</si>
  <si>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</si>
  <si>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</si>
  <si>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</si>
  <si>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</si>
  <si>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</si>
  <si>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</si>
  <si>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</si>
  <si>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</si>
  <si>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</si>
  <si>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</si>
  <si>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</si>
  <si>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</si>
  <si>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</si>
  <si>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</si>
  <si>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</si>
  <si>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t>27 APRIL</t>
  </si>
  <si>
    <t>11 MAY</t>
  </si>
  <si>
    <t>As At 11 MAY 2016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</si>
  <si>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</si>
  <si>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</si>
  <si>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</si>
  <si>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</si>
  <si>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 xml:space="preserve">  A41:G7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</si>
  <si>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</si>
  <si>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>funded by the Government while profits earned by the Bank are</t>
    </r>
    <r>
      <rPr>
        <b/>
        <sz val="12"/>
        <rFont val="Arial Unicode MS"/>
        <family val="2"/>
      </rPr>
      <t xml:space="preserve"> due to the Government.</t>
    </r>
  </si>
  <si>
    <t>28 SEPTEMBER</t>
  </si>
  <si>
    <r>
      <t xml:space="preserve">* </t>
    </r>
    <r>
      <rPr>
        <sz val="12"/>
        <rFont val="Arial Unicode MS"/>
        <family val="2"/>
      </rPr>
      <t>The year to date profit of $1.82bn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</si>
  <si>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As At 12 OCTOBER 2016</t>
  </si>
  <si>
    <t>12 OCTOBER</t>
  </si>
  <si>
    <t>News Release</t>
  </si>
  <si>
    <t>26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</si>
</sst>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7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MT"/>
    </font>
    <font>
      <b/>
      <sz val="12"/>
      <color rgb="FF0000FF"/>
      <name val="Arial Unicode MS"/>
      <family val="2"/>
    </font>
    <font>
      <sz val="12"/>
      <color theme="1"/>
      <name val="Arial Unicode MS"/>
      <family val="2"/>
    </font>
    <font>
      <sz val="12"/>
      <color rgb="FF0000CC"/>
      <name val="Arial Unicode MS"/>
      <family val="2"/>
    </font>
    <font>
      <b/>
      <sz val="14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4" borderId="0" applyNumberFormat="0" applyBorder="0" applyAlignment="0" applyProtection="0"/>
    <xf numFmtId="0" fontId="30" fillId="18" borderId="0" applyNumberFormat="0" applyBorder="0" applyAlignment="0" applyProtection="0"/>
    <xf numFmtId="0" fontId="34" fillId="35" borderId="57" applyNumberFormat="0" applyAlignment="0" applyProtection="0"/>
    <xf numFmtId="0" fontId="36" fillId="36" borderId="58" applyNumberFormat="0" applyAlignment="0" applyProtection="0"/>
    <xf numFmtId="0" fontId="3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6" fillId="0" borderId="59" applyNumberFormat="0" applyFill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8" fillId="0" borderId="0" applyNumberFormat="0" applyFill="0" applyBorder="0" applyAlignment="0" applyProtection="0"/>
    <xf numFmtId="0" fontId="32" fillId="22" borderId="57" applyNumberFormat="0" applyAlignment="0" applyProtection="0"/>
    <xf numFmtId="0" fontId="35" fillId="0" borderId="62" applyNumberFormat="0" applyFill="0" applyAlignment="0" applyProtection="0"/>
    <xf numFmtId="0" fontId="31" fillId="37" borderId="0" applyNumberFormat="0" applyBorder="0" applyAlignment="0" applyProtection="0"/>
    <xf numFmtId="0" fontId="23" fillId="38" borderId="63" applyNumberFormat="0" applyFont="0" applyAlignment="0" applyProtection="0"/>
    <xf numFmtId="0" fontId="33" fillId="35" borderId="64" applyNumberFormat="0" applyAlignment="0" applyProtection="0"/>
    <xf numFmtId="0" fontId="25" fillId="0" borderId="0" applyNumberFormat="0" applyFill="0" applyBorder="0" applyAlignment="0" applyProtection="0"/>
    <xf numFmtId="0" fontId="39" fillId="0" borderId="65" applyNumberFormat="0" applyFill="0" applyAlignment="0" applyProtection="0"/>
    <xf numFmtId="0" fontId="37" fillId="0" borderId="0" applyNumberFormat="0" applyFill="0" applyBorder="0" applyAlignment="0" applyProtection="0"/>
  </cellStyleXfs>
  <cellXfs count="25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9" fontId="0" fillId="2" borderId="0" xfId="0" applyNumberFormat="1" applyFill="1"/>
    <xf numFmtId="39" fontId="6" fillId="2" borderId="0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43" fontId="24" fillId="5" borderId="0" xfId="2" applyFont="1" applyFill="1"/>
    <xf numFmtId="39" fontId="42" fillId="12" borderId="0" xfId="0" applyNumberFormat="1" applyFont="1" applyFill="1"/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44" fillId="5" borderId="19" xfId="0" applyNumberFormat="1" applyFont="1" applyFill="1" applyBorder="1" applyProtection="1"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45" fillId="5" borderId="19" xfId="0" applyNumberFormat="1" applyFont="1" applyFill="1" applyBorder="1"/>
    <xf numFmtId="37" fontId="45" fillId="12" borderId="0" xfId="0" applyNumberFormat="1" applyFont="1" applyFill="1" applyBorder="1"/>
    <xf numFmtId="0" fontId="43" fillId="5" borderId="19" xfId="0" applyNumberFormat="1" applyFont="1" applyFill="1" applyBorder="1" applyAlignment="1">
      <alignment horizontal="center"/>
    </xf>
    <xf numFmtId="37" fontId="43" fillId="12" borderId="2" xfId="0" applyNumberFormat="1" applyFont="1" applyFill="1" applyBorder="1" applyAlignment="1">
      <alignment horizontal="center"/>
    </xf>
    <xf numFmtId="16" fontId="43" fillId="5" borderId="19" xfId="0" quotePrefix="1" applyNumberFormat="1" applyFont="1" applyFill="1" applyBorder="1" applyAlignment="1">
      <alignment horizontal="center"/>
    </xf>
    <xf numFmtId="37" fontId="43" fillId="12" borderId="0" xfId="0" applyNumberFormat="1" applyFont="1" applyFill="1" applyBorder="1"/>
    <xf numFmtId="37" fontId="43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9" fontId="0" fillId="2" borderId="0" xfId="0" applyNumberFormat="1" applyFill="1" applyBorder="1"/>
    <xf numFmtId="37" fontId="46" fillId="2" borderId="0" xfId="0" applyNumberFormat="1" applyFont="1" applyFill="1" applyBorder="1"/>
    <xf numFmtId="49" fontId="46" fillId="2" borderId="0" xfId="0" applyNumberFormat="1" applyFont="1" applyFill="1" applyBorder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0000CC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1195387</xdr:colOff>
      <xdr:row>4</xdr:row>
      <xdr:rowOff>99332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tabSelected="1" showOutlineSymbols="0" zoomScale="112" zoomScaleNormal="112" zoomScaleSheetLayoutView="75" workbookViewId="0">
      <selection activeCell="A68" sqref="A68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77734375" style="228" customWidth="1"/>
  </cols>
  <sheetData>
    <row r="1" spans="1:7">
      <c r="A1" s="1"/>
      <c r="B1" s="2"/>
      <c r="C1" s="2"/>
      <c r="D1" s="2"/>
      <c r="E1" s="2"/>
      <c r="F1" s="2"/>
      <c r="G1" s="254"/>
    </row>
    <row r="2" spans="1:7">
      <c r="A2" s="3"/>
      <c r="B2" s="4"/>
      <c r="C2" s="4"/>
      <c r="D2" s="4"/>
      <c r="F2" s="4"/>
      <c r="G2" s="254"/>
    </row>
    <row r="3" spans="1:7">
      <c r="A3" s="3"/>
      <c r="B3" s="4"/>
      <c r="C3" s="4"/>
      <c r="D3" s="4"/>
      <c r="F3" s="4"/>
      <c r="G3" s="254"/>
    </row>
    <row r="4" spans="1:7">
      <c r="A4" s="3"/>
      <c r="B4" s="4"/>
      <c r="C4" s="4"/>
      <c r="D4" s="4"/>
      <c r="F4" s="4"/>
      <c r="G4" s="254"/>
    </row>
    <row r="5" spans="1:7" ht="9" customHeight="1">
      <c r="A5" s="3"/>
      <c r="B5" s="4"/>
      <c r="C5" s="4"/>
      <c r="D5" s="4"/>
      <c r="F5" s="4"/>
      <c r="G5" s="254"/>
    </row>
    <row r="6" spans="1:7" ht="18.75">
      <c r="A6" s="255" t="s">
        <v>101</v>
      </c>
      <c r="B6" s="4"/>
      <c r="C6" s="4"/>
      <c r="D6" s="4"/>
      <c r="F6" s="4"/>
      <c r="G6" s="254"/>
    </row>
    <row r="7" spans="1:7" ht="18.75">
      <c r="A7" s="256" t="s">
        <v>102</v>
      </c>
      <c r="B7" s="4"/>
      <c r="C7" s="4"/>
      <c r="D7" s="4"/>
      <c r="F7" s="4"/>
      <c r="G7" s="254"/>
    </row>
    <row r="8" spans="1:7" ht="15.75">
      <c r="A8" s="8"/>
      <c r="B8" s="9"/>
      <c r="C8" s="10"/>
      <c r="D8" s="9"/>
      <c r="E8" s="10"/>
      <c r="F8" s="9"/>
      <c r="G8" s="254"/>
    </row>
    <row r="9" spans="1:7" s="14" customFormat="1" ht="20.25">
      <c r="A9" s="144" t="s">
        <v>1</v>
      </c>
      <c r="B9" s="145"/>
      <c r="C9" s="146"/>
      <c r="D9" s="145"/>
      <c r="E9" s="146"/>
      <c r="F9" s="145"/>
    </row>
    <row r="10" spans="1:7" s="14" customFormat="1" ht="20.25">
      <c r="A10" s="147" t="s">
        <v>2</v>
      </c>
      <c r="B10" s="148"/>
      <c r="C10" s="149"/>
      <c r="D10" s="148"/>
      <c r="E10" s="149"/>
      <c r="F10" s="148"/>
    </row>
    <row r="11" spans="1:7" s="14" customFormat="1" ht="20.25">
      <c r="A11" s="150" t="s">
        <v>99</v>
      </c>
      <c r="B11" s="148"/>
      <c r="C11" s="149"/>
      <c r="D11" s="148"/>
      <c r="E11" s="149"/>
      <c r="F11" s="148"/>
    </row>
    <row r="12" spans="1:7" s="14" customFormat="1" ht="17.25">
      <c r="A12" s="171" t="s">
        <v>3</v>
      </c>
      <c r="B12" s="172"/>
      <c r="C12" s="172"/>
      <c r="D12" s="172"/>
      <c r="E12" s="172"/>
      <c r="F12" s="236"/>
    </row>
    <row r="13" spans="1:7" s="14" customFormat="1" ht="17.25">
      <c r="A13" s="21"/>
      <c r="B13" s="247">
        <v>2015</v>
      </c>
      <c r="C13" s="248"/>
      <c r="D13" s="247">
        <v>2016</v>
      </c>
      <c r="E13" s="247"/>
      <c r="F13" s="247">
        <v>2016</v>
      </c>
      <c r="G13" s="79"/>
    </row>
    <row r="14" spans="1:7" s="14" customFormat="1" ht="17.25">
      <c r="A14" s="21"/>
      <c r="B14" s="249" t="s">
        <v>100</v>
      </c>
      <c r="C14" s="250"/>
      <c r="D14" s="249" t="s">
        <v>97</v>
      </c>
      <c r="E14" s="249"/>
      <c r="F14" s="249" t="s">
        <v>100</v>
      </c>
      <c r="G14" s="79"/>
    </row>
    <row r="15" spans="1:7" s="14" customFormat="1" ht="17.25">
      <c r="A15" s="21"/>
      <c r="B15" s="251" t="s">
        <v>5</v>
      </c>
      <c r="C15" s="250"/>
      <c r="D15" s="251" t="s">
        <v>5</v>
      </c>
      <c r="E15" s="251"/>
      <c r="F15" s="251" t="s">
        <v>5</v>
      </c>
      <c r="G15" s="79"/>
    </row>
    <row r="16" spans="1:7" s="14" customFormat="1" ht="17.25">
      <c r="A16" s="25" t="s">
        <v>6</v>
      </c>
      <c r="B16" s="245"/>
      <c r="C16" s="246"/>
      <c r="D16" s="245"/>
      <c r="E16" s="245"/>
      <c r="F16" s="245"/>
      <c r="G16" s="79"/>
    </row>
    <row r="17" spans="1:7" s="14" customFormat="1" ht="17.25">
      <c r="A17" s="27" t="s">
        <v>7</v>
      </c>
      <c r="B17" s="69"/>
      <c r="C17" s="237"/>
      <c r="D17" s="69"/>
      <c r="E17" s="69"/>
      <c r="F17" s="69"/>
      <c r="G17" s="79"/>
    </row>
    <row r="18" spans="1:7" s="14" customFormat="1" ht="17.25">
      <c r="A18" s="21" t="s">
        <v>8</v>
      </c>
      <c r="B18" s="70">
        <v>13726764</v>
      </c>
      <c r="C18" s="238"/>
      <c r="D18" s="70">
        <v>4201174</v>
      </c>
      <c r="E18" s="70"/>
      <c r="F18" s="70">
        <f>3897696-2783</f>
        <v>3894913</v>
      </c>
      <c r="G18" s="79"/>
    </row>
    <row r="19" spans="1:7" s="14" customFormat="1" ht="17.25">
      <c r="A19" s="21" t="s">
        <v>9</v>
      </c>
      <c r="B19" s="70">
        <v>304809473</v>
      </c>
      <c r="C19" s="238"/>
      <c r="D19" s="70">
        <v>354156139</v>
      </c>
      <c r="E19" s="70"/>
      <c r="F19" s="70">
        <f>76977+240616301+67443113-3897696+2783+50224079+171900+9609027</f>
        <v>364246484</v>
      </c>
      <c r="G19" s="79"/>
    </row>
    <row r="20" spans="1:7" s="14" customFormat="1" ht="17.25">
      <c r="A20" s="21" t="s">
        <v>42</v>
      </c>
      <c r="B20" s="70">
        <v>30675243</v>
      </c>
      <c r="C20" s="238"/>
      <c r="D20" s="70">
        <v>31517629</v>
      </c>
      <c r="E20" s="70"/>
      <c r="F20" s="70">
        <v>31193246</v>
      </c>
      <c r="G20" s="79"/>
    </row>
    <row r="21" spans="1:7" s="14" customFormat="1" ht="17.25">
      <c r="A21" s="231" t="s">
        <v>10</v>
      </c>
      <c r="B21" s="71">
        <v>349211480</v>
      </c>
      <c r="C21" s="239"/>
      <c r="D21" s="71">
        <f>+D18+D19+D20</f>
        <v>389874942</v>
      </c>
      <c r="E21" s="71"/>
      <c r="F21" s="71">
        <f>+F18+F19+F20</f>
        <v>399334643</v>
      </c>
      <c r="G21" s="79"/>
    </row>
    <row r="22" spans="1:7" s="14" customFormat="1" ht="17.25">
      <c r="A22" s="21"/>
      <c r="B22" s="70"/>
      <c r="C22" s="238"/>
      <c r="D22" s="70"/>
      <c r="E22" s="70"/>
      <c r="F22" s="70"/>
      <c r="G22" s="79"/>
    </row>
    <row r="23" spans="1:7" s="14" customFormat="1" ht="17.25">
      <c r="A23" s="27" t="s">
        <v>11</v>
      </c>
      <c r="B23" s="70"/>
      <c r="C23" s="238"/>
      <c r="D23" s="70"/>
      <c r="E23" s="70"/>
      <c r="F23" s="70"/>
      <c r="G23" s="79"/>
    </row>
    <row r="24" spans="1:7" s="14" customFormat="1" ht="17.25">
      <c r="A24" s="21" t="s">
        <v>12</v>
      </c>
      <c r="B24" s="70" t="s">
        <v>13</v>
      </c>
      <c r="C24" s="238"/>
      <c r="D24" s="70" t="s">
        <v>13</v>
      </c>
      <c r="E24" s="70"/>
      <c r="F24" s="70" t="s">
        <v>13</v>
      </c>
      <c r="G24" s="79"/>
    </row>
    <row r="25" spans="1:7" s="14" customFormat="1" ht="17.25">
      <c r="A25" s="21" t="s">
        <v>44</v>
      </c>
      <c r="B25" s="70">
        <v>123509600</v>
      </c>
      <c r="C25" s="238"/>
      <c r="D25" s="70">
        <v>118792035</v>
      </c>
      <c r="E25" s="70"/>
      <c r="F25" s="70">
        <v>118792035</v>
      </c>
      <c r="G25" s="79"/>
    </row>
    <row r="26" spans="1:7" s="14" customFormat="1" ht="17.25" hidden="1">
      <c r="A26" s="21" t="s">
        <v>14</v>
      </c>
      <c r="B26" s="70">
        <v>0</v>
      </c>
      <c r="C26" s="238"/>
      <c r="D26" s="70">
        <v>0</v>
      </c>
      <c r="E26" s="70"/>
      <c r="F26" s="70">
        <v>0</v>
      </c>
      <c r="G26" s="79"/>
    </row>
    <row r="27" spans="1:7" s="14" customFormat="1" ht="17.25" hidden="1">
      <c r="A27" s="21" t="s">
        <v>15</v>
      </c>
      <c r="B27" s="70">
        <v>0</v>
      </c>
      <c r="C27" s="238"/>
      <c r="D27" s="70">
        <v>0</v>
      </c>
      <c r="E27" s="70"/>
      <c r="F27" s="70">
        <v>0</v>
      </c>
      <c r="G27" s="79"/>
    </row>
    <row r="28" spans="1:7" s="14" customFormat="1" ht="17.25">
      <c r="A28" s="21" t="s">
        <v>95</v>
      </c>
      <c r="B28" s="70">
        <v>28594141</v>
      </c>
      <c r="C28" s="240"/>
      <c r="D28" s="70">
        <v>28305147</v>
      </c>
      <c r="E28" s="70"/>
      <c r="F28" s="70">
        <v>28305147</v>
      </c>
      <c r="G28" s="79"/>
    </row>
    <row r="29" spans="1:7" s="14" customFormat="1" ht="17.25" customHeight="1">
      <c r="A29" s="21" t="s">
        <v>16</v>
      </c>
      <c r="B29" s="70">
        <v>19556176</v>
      </c>
      <c r="C29" s="241"/>
      <c r="D29" s="70">
        <v>17800000</v>
      </c>
      <c r="E29" s="70"/>
      <c r="F29" s="70">
        <v>18100000</v>
      </c>
      <c r="G29" s="79"/>
    </row>
    <row r="30" spans="1:7" s="14" customFormat="1" ht="17.25" hidden="1">
      <c r="A30" s="21" t="s">
        <v>17</v>
      </c>
      <c r="B30" s="70">
        <v>0</v>
      </c>
      <c r="C30" s="238"/>
      <c r="D30" s="70">
        <v>0</v>
      </c>
      <c r="E30" s="70"/>
      <c r="F30" s="70">
        <v>0</v>
      </c>
      <c r="G30" s="79"/>
    </row>
    <row r="31" spans="1:7" s="14" customFormat="1" ht="17.25">
      <c r="A31" s="21" t="s">
        <v>18</v>
      </c>
      <c r="B31" s="70">
        <v>26837663</v>
      </c>
      <c r="C31" s="238"/>
      <c r="D31" s="70">
        <v>23128311</v>
      </c>
      <c r="E31" s="70"/>
      <c r="F31" s="70">
        <f>97554+4433422+260+1165+1597949+35020321-18100000</f>
        <v>23050671</v>
      </c>
      <c r="G31" s="79"/>
    </row>
    <row r="32" spans="1:7" s="14" customFormat="1" ht="17.25">
      <c r="A32" s="27" t="s">
        <v>19</v>
      </c>
      <c r="B32" s="74">
        <v>198497580</v>
      </c>
      <c r="C32" s="184"/>
      <c r="D32" s="74">
        <f>SUM(D25:D31)</f>
        <v>188025493</v>
      </c>
      <c r="E32" s="74"/>
      <c r="F32" s="74">
        <f>SUM(F25:F31)</f>
        <v>188247853</v>
      </c>
      <c r="G32" s="79"/>
    </row>
    <row r="33" spans="1:7" s="14" customFormat="1" ht="18" thickBot="1">
      <c r="A33" s="25" t="s">
        <v>20</v>
      </c>
      <c r="B33" s="75">
        <v>547709060</v>
      </c>
      <c r="C33" s="184"/>
      <c r="D33" s="75">
        <f>+D32+D21</f>
        <v>577900435</v>
      </c>
      <c r="E33" s="75"/>
      <c r="F33" s="75">
        <f>+F32+F21</f>
        <v>587582496</v>
      </c>
      <c r="G33" s="79"/>
    </row>
    <row r="34" spans="1:7" s="14" customFormat="1" ht="18" thickTop="1">
      <c r="A34" s="21"/>
      <c r="B34" s="70"/>
      <c r="C34" s="238"/>
      <c r="D34" s="70"/>
      <c r="E34" s="70"/>
      <c r="F34" s="70"/>
      <c r="G34" s="79"/>
    </row>
    <row r="35" spans="1:7" s="14" customFormat="1" ht="17.25">
      <c r="A35" s="25" t="s">
        <v>21</v>
      </c>
      <c r="B35" s="70"/>
      <c r="C35" s="238"/>
      <c r="D35" s="70"/>
      <c r="E35" s="70"/>
      <c r="F35" s="70"/>
      <c r="G35" s="79"/>
    </row>
    <row r="36" spans="1:7" s="14" customFormat="1" ht="17.25">
      <c r="A36" s="27" t="s">
        <v>22</v>
      </c>
      <c r="B36" s="76"/>
      <c r="C36" s="238"/>
      <c r="D36" s="76"/>
      <c r="E36" s="76"/>
      <c r="F36" s="76"/>
      <c r="G36" s="79"/>
    </row>
    <row r="37" spans="1:7" s="14" customFormat="1" ht="17.25">
      <c r="A37" s="21" t="s">
        <v>23</v>
      </c>
      <c r="B37" s="70">
        <v>69954753</v>
      </c>
      <c r="C37" s="238"/>
      <c r="D37" s="70">
        <v>82257948</v>
      </c>
      <c r="E37" s="70"/>
      <c r="F37" s="70">
        <f>77704581+3825653</f>
        <v>81530234</v>
      </c>
      <c r="G37" s="79"/>
    </row>
    <row r="38" spans="1:7" s="14" customFormat="1" ht="17.25">
      <c r="A38" s="21" t="s">
        <v>24</v>
      </c>
      <c r="B38" s="76"/>
      <c r="C38" s="238"/>
      <c r="D38" s="76"/>
      <c r="E38" s="76"/>
      <c r="F38" s="76"/>
      <c r="G38" s="79"/>
    </row>
    <row r="39" spans="1:7" s="14" customFormat="1" ht="17.25">
      <c r="A39" s="21" t="s">
        <v>25</v>
      </c>
      <c r="B39" s="242">
        <v>118670291</v>
      </c>
      <c r="C39" s="238"/>
      <c r="D39" s="242">
        <v>79612305</v>
      </c>
      <c r="E39" s="242"/>
      <c r="F39" s="242">
        <f>24691497+115773+61332771+2041464+12259</f>
        <v>88193764</v>
      </c>
      <c r="G39" s="79"/>
    </row>
    <row r="40" spans="1:7" s="14" customFormat="1" ht="17.25">
      <c r="A40" s="21" t="s">
        <v>26</v>
      </c>
      <c r="B40" s="70">
        <v>49330826</v>
      </c>
      <c r="C40" s="238"/>
      <c r="D40" s="70">
        <v>71413029</v>
      </c>
      <c r="E40" s="70"/>
      <c r="F40" s="70">
        <v>71413029</v>
      </c>
      <c r="G40" s="79"/>
    </row>
    <row r="41" spans="1:7" s="14" customFormat="1" ht="17.25">
      <c r="A41" s="21" t="s">
        <v>27</v>
      </c>
      <c r="B41" s="70">
        <v>80514358</v>
      </c>
      <c r="C41" s="238"/>
      <c r="D41" s="70">
        <v>89539493</v>
      </c>
      <c r="E41" s="70"/>
      <c r="F41" s="70">
        <v>93675114</v>
      </c>
      <c r="G41" s="79"/>
    </row>
    <row r="42" spans="1:7" s="14" customFormat="1" ht="17.25">
      <c r="A42" s="21" t="s">
        <v>28</v>
      </c>
      <c r="B42" s="70">
        <v>2460863</v>
      </c>
      <c r="C42" s="238"/>
      <c r="D42" s="70">
        <v>2730839</v>
      </c>
      <c r="E42" s="70"/>
      <c r="F42" s="70">
        <f>67598467-115773-61332771-2041464-12259</f>
        <v>4096200</v>
      </c>
      <c r="G42" s="79"/>
    </row>
    <row r="43" spans="1:7" s="14" customFormat="1" ht="17.25">
      <c r="A43" s="27" t="s">
        <v>29</v>
      </c>
      <c r="B43" s="74">
        <v>320931091</v>
      </c>
      <c r="C43" s="184"/>
      <c r="D43" s="74">
        <f>SUM(D37:D42)</f>
        <v>325553614</v>
      </c>
      <c r="E43" s="74"/>
      <c r="F43" s="74">
        <f>SUM(F37:F42)</f>
        <v>338908341</v>
      </c>
      <c r="G43" s="79"/>
    </row>
    <row r="44" spans="1:7" s="14" customFormat="1" ht="17.25">
      <c r="A44" s="33"/>
      <c r="B44" s="70"/>
      <c r="C44" s="238"/>
      <c r="D44" s="70"/>
      <c r="E44" s="70"/>
      <c r="F44" s="70"/>
      <c r="G44" s="79"/>
    </row>
    <row r="45" spans="1:7" s="14" customFormat="1" ht="17.25">
      <c r="A45" s="27" t="s">
        <v>30</v>
      </c>
      <c r="B45" s="70"/>
      <c r="C45" s="238"/>
      <c r="D45" s="70"/>
      <c r="E45" s="70"/>
      <c r="F45" s="70"/>
      <c r="G45" s="79"/>
    </row>
    <row r="46" spans="1:7" s="14" customFormat="1" ht="17.25">
      <c r="A46" s="21" t="s">
        <v>43</v>
      </c>
      <c r="B46" s="70">
        <v>44110803</v>
      </c>
      <c r="C46" s="238"/>
      <c r="D46" s="70">
        <v>46750389</v>
      </c>
      <c r="E46" s="70"/>
      <c r="F46" s="70">
        <v>46269227</v>
      </c>
      <c r="G46" s="79"/>
    </row>
    <row r="47" spans="1:7" s="14" customFormat="1" ht="17.25">
      <c r="A47" s="21" t="s">
        <v>31</v>
      </c>
      <c r="B47" s="70">
        <v>188277</v>
      </c>
      <c r="C47" s="238"/>
      <c r="D47" s="70">
        <v>167254</v>
      </c>
      <c r="E47" s="70"/>
      <c r="F47" s="70">
        <f>206313-8775</f>
        <v>197538</v>
      </c>
      <c r="G47" s="79"/>
    </row>
    <row r="48" spans="1:7" s="14" customFormat="1" ht="17.25">
      <c r="A48" s="21" t="s">
        <v>32</v>
      </c>
      <c r="B48" s="70">
        <v>167144970</v>
      </c>
      <c r="C48" s="238"/>
      <c r="D48" s="70">
        <v>188658411</v>
      </c>
      <c r="E48" s="70"/>
      <c r="F48" s="70">
        <v>184968617</v>
      </c>
      <c r="G48" s="79"/>
    </row>
    <row r="49" spans="1:7" s="14" customFormat="1" ht="17.25">
      <c r="A49" s="21" t="s">
        <v>85</v>
      </c>
      <c r="B49" s="70">
        <v>0</v>
      </c>
      <c r="C49" s="238"/>
      <c r="D49" s="70">
        <v>215606</v>
      </c>
      <c r="E49" s="70"/>
      <c r="F49" s="70">
        <v>1818088</v>
      </c>
      <c r="G49" s="79"/>
    </row>
    <row r="50" spans="1:7" s="14" customFormat="1" ht="17.25">
      <c r="A50" s="21" t="s">
        <v>33</v>
      </c>
      <c r="B50" s="70">
        <v>6293496</v>
      </c>
      <c r="C50" s="238"/>
      <c r="D50" s="70">
        <v>6386189</v>
      </c>
      <c r="E50" s="70"/>
      <c r="F50" s="70">
        <f>1890906+2661101+1014984</f>
        <v>5566991</v>
      </c>
      <c r="G50" s="79"/>
    </row>
    <row r="51" spans="1:7" s="14" customFormat="1" ht="17.25">
      <c r="A51" s="27" t="s">
        <v>34</v>
      </c>
      <c r="B51" s="74">
        <v>217737546</v>
      </c>
      <c r="C51" s="184"/>
      <c r="D51" s="74">
        <f>SUM(D46:D50)</f>
        <v>242177849</v>
      </c>
      <c r="E51" s="74"/>
      <c r="F51" s="74">
        <f>SUM(F46:F50)</f>
        <v>238820461</v>
      </c>
      <c r="G51" s="79"/>
    </row>
    <row r="52" spans="1:7" s="14" customFormat="1" ht="17.25">
      <c r="A52" s="21"/>
      <c r="B52" s="70"/>
      <c r="C52" s="238"/>
      <c r="D52" s="70"/>
      <c r="E52" s="70"/>
      <c r="F52" s="70"/>
      <c r="G52" s="79"/>
    </row>
    <row r="53" spans="1:7" s="14" customFormat="1" ht="17.25">
      <c r="A53" s="27" t="s">
        <v>35</v>
      </c>
      <c r="B53" s="70"/>
      <c r="C53" s="238"/>
      <c r="D53" s="70"/>
      <c r="E53" s="70"/>
      <c r="F53" s="70"/>
      <c r="G53" s="79"/>
    </row>
    <row r="54" spans="1:7" s="14" customFormat="1" ht="17.25">
      <c r="A54" s="21" t="s">
        <v>36</v>
      </c>
      <c r="B54" s="70"/>
      <c r="C54" s="238"/>
      <c r="D54" s="70"/>
      <c r="E54" s="70"/>
      <c r="F54" s="70"/>
      <c r="G54" s="79"/>
    </row>
    <row r="55" spans="1:7" s="14" customFormat="1" ht="17.25">
      <c r="A55" s="21" t="s">
        <v>37</v>
      </c>
      <c r="B55" s="70">
        <v>4000</v>
      </c>
      <c r="C55" s="238"/>
      <c r="D55" s="70">
        <v>4000</v>
      </c>
      <c r="E55" s="70"/>
      <c r="F55" s="70">
        <v>4000</v>
      </c>
      <c r="G55" s="79"/>
    </row>
    <row r="56" spans="1:7" s="14" customFormat="1" ht="17.25">
      <c r="A56" s="21" t="s">
        <v>38</v>
      </c>
      <c r="B56" s="70">
        <v>20000</v>
      </c>
      <c r="C56" s="238"/>
      <c r="D56" s="70">
        <v>20000</v>
      </c>
      <c r="E56" s="70"/>
      <c r="F56" s="70">
        <v>20000</v>
      </c>
      <c r="G56" s="79"/>
    </row>
    <row r="57" spans="1:7" s="14" customFormat="1" ht="17.25">
      <c r="A57" s="21" t="s">
        <v>39</v>
      </c>
      <c r="B57" s="70">
        <v>9016423</v>
      </c>
      <c r="C57" s="238"/>
      <c r="D57" s="70">
        <v>10144972</v>
      </c>
      <c r="E57" s="70"/>
      <c r="F57" s="70">
        <v>9829694</v>
      </c>
      <c r="G57" s="229"/>
    </row>
    <row r="58" spans="1:7" s="14" customFormat="1" ht="17.25">
      <c r="A58" s="27" t="s">
        <v>40</v>
      </c>
      <c r="B58" s="243">
        <v>9040423</v>
      </c>
      <c r="C58" s="184"/>
      <c r="D58" s="243">
        <f>SUM(D55:D57)</f>
        <v>10168972</v>
      </c>
      <c r="E58" s="243"/>
      <c r="F58" s="243">
        <f>SUM(F55:F57)</f>
        <v>9853694</v>
      </c>
      <c r="G58" s="79"/>
    </row>
    <row r="59" spans="1:7" s="14" customFormat="1" ht="18" thickBot="1">
      <c r="A59" s="34" t="s">
        <v>41</v>
      </c>
      <c r="B59" s="78">
        <v>547709060</v>
      </c>
      <c r="C59" s="244"/>
      <c r="D59" s="78">
        <f>D43+D51+D58</f>
        <v>577900435</v>
      </c>
      <c r="E59" s="78"/>
      <c r="F59" s="78">
        <f>F43+F51+F58</f>
        <v>587582496</v>
      </c>
      <c r="G59" s="79"/>
    </row>
    <row r="60" spans="1:7" s="14" customFormat="1" ht="18" thickTop="1">
      <c r="A60" s="21"/>
      <c r="B60" s="46"/>
      <c r="C60" s="26"/>
      <c r="D60" s="37"/>
      <c r="E60" s="37"/>
      <c r="F60" s="38"/>
      <c r="G60" s="79"/>
    </row>
    <row r="61" spans="1:7" s="14" customFormat="1" ht="15" customHeight="1">
      <c r="A61" s="18"/>
      <c r="B61" s="19"/>
      <c r="C61" s="39"/>
      <c r="D61" s="19"/>
      <c r="E61" s="39"/>
      <c r="F61" s="20"/>
      <c r="G61" s="79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  <c r="G62" s="79"/>
    </row>
    <row r="63" spans="1:7" s="14" customFormat="1" ht="17.25">
      <c r="A63" s="48" t="s">
        <v>98</v>
      </c>
      <c r="B63" s="40"/>
      <c r="C63" s="41"/>
      <c r="D63" s="42"/>
      <c r="E63" s="40"/>
      <c r="F63" s="42"/>
      <c r="G63" s="79"/>
    </row>
    <row r="64" spans="1:7" s="14" customFormat="1" ht="17.25">
      <c r="A64" s="21" t="s">
        <v>86</v>
      </c>
      <c r="B64" s="26"/>
      <c r="C64" s="26"/>
      <c r="D64" s="43"/>
      <c r="E64" s="26"/>
      <c r="F64" s="43"/>
      <c r="G64" s="79"/>
    </row>
    <row r="65" spans="1:7" s="14" customFormat="1" ht="17.25">
      <c r="A65" s="18" t="s">
        <v>96</v>
      </c>
      <c r="B65" s="44"/>
      <c r="C65" s="44"/>
      <c r="D65" s="44"/>
      <c r="E65" s="44"/>
      <c r="F65" s="45"/>
      <c r="G65" s="79"/>
    </row>
    <row r="67" spans="1:7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  <row r="68" spans="1:7">
      <c r="G68" s="234"/>
    </row>
    <row r="69" spans="1:7">
      <c r="G69" s="234"/>
    </row>
    <row r="70" spans="1:7">
      <c r="G70" s="234"/>
    </row>
    <row r="71" spans="1:7">
      <c r="G71" s="234"/>
    </row>
    <row r="72" spans="1:7">
      <c r="G72" s="234"/>
    </row>
    <row r="73" spans="1:7">
      <c r="G73" s="234"/>
    </row>
    <row r="74" spans="1:7">
      <c r="G74" s="234"/>
    </row>
    <row r="75" spans="1:7">
      <c r="G75" s="234"/>
    </row>
    <row r="76" spans="1:7">
      <c r="G76" s="234"/>
    </row>
    <row r="77" spans="1:7">
      <c r="G77" s="234"/>
    </row>
    <row r="78" spans="1:7">
      <c r="G78" s="234"/>
    </row>
    <row r="79" spans="1:7">
      <c r="G79" s="234"/>
    </row>
    <row r="80" spans="1:7">
      <c r="G80" s="234"/>
    </row>
    <row r="81" spans="7:7">
      <c r="G81" s="234"/>
    </row>
    <row r="82" spans="7:7">
      <c r="G82" s="234"/>
    </row>
    <row r="83" spans="7:7">
      <c r="G83" s="234"/>
    </row>
    <row r="84" spans="7:7">
      <c r="G84" s="234"/>
    </row>
    <row r="85" spans="7:7">
      <c r="G85" s="234"/>
    </row>
    <row r="86" spans="7:7">
      <c r="G86" s="234"/>
    </row>
    <row r="87" spans="7:7">
      <c r="G87" s="234"/>
    </row>
    <row r="88" spans="7:7">
      <c r="G88" s="234"/>
    </row>
    <row r="89" spans="7:7">
      <c r="G89" s="234"/>
    </row>
    <row r="90" spans="7:7">
      <c r="G90" s="234"/>
    </row>
    <row r="91" spans="7:7">
      <c r="G91" s="234"/>
    </row>
    <row r="92" spans="7:7">
      <c r="G92" s="234"/>
    </row>
    <row r="93" spans="7:7">
      <c r="G93" s="234"/>
    </row>
    <row r="94" spans="7:7">
      <c r="G94" s="234"/>
    </row>
    <row r="95" spans="7:7">
      <c r="G95" s="234"/>
    </row>
    <row r="96" spans="7:7">
      <c r="G96" s="234"/>
    </row>
    <row r="97" spans="7:7">
      <c r="G97" s="234"/>
    </row>
    <row r="98" spans="7:7">
      <c r="G98" s="234"/>
    </row>
    <row r="99" spans="7:7">
      <c r="G99" s="234"/>
    </row>
    <row r="100" spans="7:7">
      <c r="G100" s="234"/>
    </row>
    <row r="101" spans="7:7">
      <c r="G101" s="234"/>
    </row>
    <row r="102" spans="7:7">
      <c r="G102" s="234"/>
    </row>
    <row r="103" spans="7:7">
      <c r="G103" s="234"/>
    </row>
    <row r="104" spans="7:7">
      <c r="G104" s="234"/>
    </row>
    <row r="105" spans="7:7">
      <c r="G105" s="234"/>
    </row>
    <row r="106" spans="7:7">
      <c r="G106" s="234"/>
    </row>
    <row r="107" spans="7:7">
      <c r="G107" s="234"/>
    </row>
    <row r="108" spans="7:7">
      <c r="G108" s="234"/>
    </row>
    <row r="109" spans="7:7">
      <c r="G109" s="234"/>
    </row>
    <row r="110" spans="7:7">
      <c r="G110" s="234"/>
    </row>
    <row r="111" spans="7:7">
      <c r="G111" s="234"/>
    </row>
    <row r="112" spans="7:7" ht="15.75">
      <c r="G112" s="235"/>
    </row>
  </sheetData>
  <sheetProtection sheet="1" objects="1" scenarios="1"/>
  <phoneticPr fontId="0" type="noConversion"/>
  <printOptions horizontalCentered="1" verticalCentered="1"/>
  <pageMargins left="0.25" right="0.25" top="0.5" bottom="0.5" header="0.25" footer="0.25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2" t="s">
        <v>57</v>
      </c>
      <c r="B2" s="252"/>
      <c r="C2" s="252"/>
      <c r="D2" s="252"/>
      <c r="E2" s="25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34" zoomScale="96" zoomScaleNormal="96" workbookViewId="0">
      <selection activeCell="G20" sqref="G20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89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92</v>
      </c>
      <c r="C17" s="159"/>
      <c r="D17" s="158" t="s">
        <v>87</v>
      </c>
      <c r="E17" s="24"/>
      <c r="F17" s="153" t="s">
        <v>88</v>
      </c>
      <c r="G17" s="205" t="s">
        <v>91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3" t="s">
        <v>10</v>
      </c>
      <c r="B24" s="174">
        <v>322350535</v>
      </c>
      <c r="C24" s="232"/>
      <c r="D24" s="163">
        <v>357400299</v>
      </c>
      <c r="E24" s="232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 t="s">
        <v>94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30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90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93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- 12 October 2016</vt:lpstr>
      <vt:lpstr>DEFERRED FRAN NOTES CHRG TO RES</vt:lpstr>
      <vt:lpstr>DEFERRED FRAN NOTES CHRG TO P&amp;L</vt:lpstr>
      <vt:lpstr>P&amp;L-DEFERRED FRAN NOTES CHRG </vt:lpstr>
      <vt:lpstr>Sheet1</vt:lpstr>
      <vt:lpstr>'balance sheet - 12 October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2016-09-08T15:18:54Z</cp:lastPrinted>
  <dcterms:created xsi:type="dcterms:W3CDTF">2009-02-04T22:27:27Z</dcterms:created>
  <dcterms:modified xsi:type="dcterms:W3CDTF">2016-10-26T18:08:46Z</dcterms:modified>
</cp:coreProperties>
</file>