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12 March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- 12 March 2014'!$A$11:$F$67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- 12 March 2014'!$A$10:$F$63</definedName>
  </definedNames>
  <calcPr calcId="145621"/>
</workbook>
</file>

<file path=xl/calcChain.xml><?xml version="1.0" encoding="utf-8"?>
<calcChain xmlns="http://schemas.openxmlformats.org/spreadsheetml/2006/main">
  <c r="F30" i="1" l="1"/>
  <c r="F51" i="1"/>
  <c r="F49" i="1"/>
  <c r="F41" i="1"/>
  <c r="F44" i="1"/>
  <c r="F27" i="1"/>
  <c r="F20" i="1"/>
  <c r="F21" i="1"/>
  <c r="F52" i="1"/>
  <c r="F50" i="1"/>
  <c r="F43" i="1"/>
  <c r="F39" i="1"/>
  <c r="F33" i="1"/>
  <c r="F45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9" i="1"/>
  <c r="F60" i="1"/>
  <c r="F28" i="1"/>
  <c r="F23" i="1"/>
  <c r="D22" i="4" l="1"/>
  <c r="F34" i="1"/>
  <c r="F35" i="1" s="1"/>
  <c r="F53" i="1"/>
  <c r="F61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9" i="1"/>
  <c r="B36" i="3"/>
  <c r="F36" i="2"/>
  <c r="G24" i="2"/>
  <c r="D36" i="2"/>
  <c r="G54" i="2"/>
  <c r="E33" i="4"/>
  <c r="E41" i="4" s="1"/>
  <c r="F36" i="3"/>
  <c r="B36" i="2"/>
  <c r="G46" i="3"/>
  <c r="G24" i="3"/>
  <c r="D69" i="1"/>
  <c r="D33" i="4"/>
  <c r="D37" i="4" s="1"/>
  <c r="G35" i="3"/>
  <c r="B69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<sst xmlns="http://schemas.openxmlformats.org/spreadsheetml/2006/main" count="211" uniqueCount="94">
  <si>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</si>
  <si>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</si>
  <si>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</si>
  <si>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</si>
  <si>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</si>
  <si>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</si>
  <si>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</si>
  <si>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</si>
  <si>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</si>
  <si>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</si>
  <si>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</si>
  <si>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</si>
  <si>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</si>
  <si>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</si>
  <si>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</si>
  <si>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</si>
  <si>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</si>
  <si>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</si>
  <si>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</si>
  <si>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</si>
  <si>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</si>
  <si>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</si>
  <si>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</si>
  <si>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</si>
  <si>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</si>
  <si>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</si>
  <si>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</si>
  <si>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</si>
  <si>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</si>
  <si>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</si>
  <si>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</si>
  <si>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</si>
  <si>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</si>
  <si>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</si>
  <si>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</si>
  <si>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</si>
  <si>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</si>
  <si>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</si>
  <si>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</si>
  <si>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</si>
  <si>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</si>
  <si>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</si>
  <si>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</si>
  <si>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</si>
  <si>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</si>
  <si>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</si>
  <si>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</si>
  <si>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</si>
  <si>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</si>
  <si>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</si>
  <si>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</si>
  <si>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</si>
  <si>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</si>
  <si>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</si>
  <si>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</si>
  <si>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</si>
  <si>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</si>
  <si>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</si>
  <si>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</si>
  <si>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</si>
  <si>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</si>
  <si>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</si>
  <si>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</si>
  <si>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</si>
  <si>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</si>
  <si>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</si>
  <si>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</si>
  <si>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</si>
  <si>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</si>
  <si>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</si>
  <si>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</si>
  <si>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</si>
  <si>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</si>
  <si>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</si>
  <si>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</si>
  <si>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</si>
  <si>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</si>
  <si>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</si>
  <si>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</si>
  <si>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</si>
  <si>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</si>
  <si>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</si>
  <si>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</si>
  <si>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</si>
  <si>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</si>
  <si>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</si>
  <si>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</si>
  <si>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26 FEBRUARY</t>
  </si>
  <si>
    <t>12 MARCH</t>
  </si>
  <si>
    <t>13 MARCH</t>
  </si>
  <si>
    <t>As At 12 MARCH 2014</t>
  </si>
  <si>
    <r>
      <t xml:space="preserve">* </t>
    </r>
    <r>
      <rPr>
        <sz val="12"/>
        <rFont val="Arial Unicode MS"/>
        <family val="2"/>
      </rPr>
      <t>The year to date loss of $1.23bn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</si>
  <si>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</si>
  <si>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26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</si>
</sst>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75" zoomScaleNormal="75" zoomScaleSheetLayoutView="75" workbookViewId="0">
      <selection activeCell="A77" sqref="A77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9.75" customHeight="1">
      <c r="A5" s="3"/>
      <c r="B5" s="4"/>
      <c r="C5" s="4"/>
      <c r="D5" s="4"/>
      <c r="F5" s="4"/>
    </row>
    <row r="6" spans="1:6" ht="18.75">
      <c r="A6" s="156" t="s">
        <v>92</v>
      </c>
      <c r="B6" s="4"/>
      <c r="C6" s="4"/>
      <c r="D6" s="4"/>
      <c r="F6" s="4"/>
    </row>
    <row r="7" spans="1:6" ht="18.75">
      <c r="A7" s="157" t="s">
        <v>93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3" t="s">
        <v>1</v>
      </c>
      <c r="B11" s="144"/>
      <c r="C11" s="145"/>
      <c r="D11" s="144"/>
      <c r="E11" s="145"/>
      <c r="F11" s="144"/>
    </row>
    <row r="12" spans="1:6" s="14" customFormat="1" ht="20.25">
      <c r="A12" s="146" t="s">
        <v>2</v>
      </c>
      <c r="B12" s="147"/>
      <c r="C12" s="148"/>
      <c r="D12" s="147"/>
      <c r="E12" s="148"/>
      <c r="F12" s="147"/>
    </row>
    <row r="13" spans="1:6" s="14" customFormat="1" ht="20.25">
      <c r="A13" s="149" t="s">
        <v>90</v>
      </c>
      <c r="B13" s="147"/>
      <c r="C13" s="148"/>
      <c r="D13" s="147"/>
      <c r="E13" s="148"/>
      <c r="F13" s="147"/>
    </row>
    <row r="14" spans="1:6" s="14" customFormat="1" ht="17.25">
      <c r="A14" s="150" t="s">
        <v>3</v>
      </c>
      <c r="B14" s="151"/>
      <c r="C14" s="151"/>
      <c r="D14" s="151"/>
      <c r="E14" s="151"/>
      <c r="F14" s="152"/>
    </row>
    <row r="15" spans="1:6" s="14" customFormat="1" ht="17.25">
      <c r="A15" s="21"/>
      <c r="B15" s="66">
        <v>2013</v>
      </c>
      <c r="C15" s="22"/>
      <c r="D15" s="66">
        <v>2014</v>
      </c>
      <c r="E15" s="23"/>
      <c r="F15" s="66">
        <v>2014</v>
      </c>
    </row>
    <row r="16" spans="1:6" s="14" customFormat="1" ht="17.25">
      <c r="A16" s="21"/>
      <c r="B16" s="67" t="s">
        <v>89</v>
      </c>
      <c r="C16" s="24"/>
      <c r="D16" s="67" t="s">
        <v>87</v>
      </c>
      <c r="E16" s="24"/>
      <c r="F16" s="67" t="s">
        <v>88</v>
      </c>
    </row>
    <row r="17" spans="1:6" s="14" customFormat="1" ht="17.25">
      <c r="A17" s="21"/>
      <c r="B17" s="68" t="s">
        <v>5</v>
      </c>
      <c r="C17" s="24"/>
      <c r="D17" s="68" t="s">
        <v>5</v>
      </c>
      <c r="E17" s="24"/>
      <c r="F17" s="68" t="s">
        <v>5</v>
      </c>
    </row>
    <row r="18" spans="1:6" s="14" customFormat="1" ht="17.25">
      <c r="A18" s="25" t="s">
        <v>6</v>
      </c>
      <c r="B18" s="69"/>
      <c r="C18" s="26"/>
      <c r="D18" s="69"/>
      <c r="E18" s="26"/>
      <c r="F18" s="69"/>
    </row>
    <row r="19" spans="1:6" s="14" customFormat="1" ht="17.25">
      <c r="A19" s="27" t="s">
        <v>7</v>
      </c>
      <c r="B19" s="69"/>
      <c r="C19" s="26"/>
      <c r="D19" s="69"/>
      <c r="E19" s="26"/>
      <c r="F19" s="69"/>
    </row>
    <row r="20" spans="1:6" s="14" customFormat="1" ht="17.25">
      <c r="A20" s="21" t="s">
        <v>8</v>
      </c>
      <c r="B20" s="70">
        <v>38346602</v>
      </c>
      <c r="C20" s="28"/>
      <c r="D20" s="70">
        <v>39867298</v>
      </c>
      <c r="E20" s="28"/>
      <c r="F20" s="70">
        <f>40186418-24341</f>
        <v>40162077</v>
      </c>
    </row>
    <row r="21" spans="1:6" s="14" customFormat="1" ht="17.25">
      <c r="A21" s="21" t="s">
        <v>9</v>
      </c>
      <c r="B21" s="70">
        <v>105660182</v>
      </c>
      <c r="C21" s="28"/>
      <c r="D21" s="70">
        <v>123625437</v>
      </c>
      <c r="E21" s="28"/>
      <c r="F21" s="70">
        <f>122515+30005212+117603494-40186418+24341+17210843+1113</f>
        <v>124781100</v>
      </c>
    </row>
    <row r="22" spans="1:6" s="14" customFormat="1" ht="17.25">
      <c r="A22" s="21" t="s">
        <v>42</v>
      </c>
      <c r="B22" s="70">
        <v>26755952</v>
      </c>
      <c r="C22" s="28"/>
      <c r="D22" s="70">
        <v>31747867</v>
      </c>
      <c r="E22" s="28"/>
      <c r="F22" s="70">
        <v>32062234</v>
      </c>
    </row>
    <row r="23" spans="1:6" s="14" customFormat="1" ht="17.25">
      <c r="A23" s="27" t="s">
        <v>10</v>
      </c>
      <c r="B23" s="71">
        <v>170762736</v>
      </c>
      <c r="C23" s="29"/>
      <c r="D23" s="71">
        <v>195240602</v>
      </c>
      <c r="E23" s="29"/>
      <c r="F23" s="71">
        <f>+F20+F21+F22</f>
        <v>197005411</v>
      </c>
    </row>
    <row r="24" spans="1:6" s="14" customFormat="1" ht="17.25">
      <c r="A24" s="21"/>
      <c r="B24" s="70"/>
      <c r="C24" s="28"/>
      <c r="D24" s="70"/>
      <c r="E24" s="28"/>
      <c r="F24" s="70"/>
    </row>
    <row r="25" spans="1:6" s="14" customFormat="1" ht="17.25">
      <c r="A25" s="27" t="s">
        <v>11</v>
      </c>
      <c r="B25" s="70"/>
      <c r="C25" s="28"/>
      <c r="D25" s="70"/>
      <c r="E25" s="28"/>
      <c r="F25" s="70"/>
    </row>
    <row r="26" spans="1:6" s="14" customFormat="1" ht="17.25">
      <c r="A26" s="21" t="s">
        <v>12</v>
      </c>
      <c r="B26" s="70" t="s">
        <v>13</v>
      </c>
      <c r="C26" s="28"/>
      <c r="D26" s="70" t="s">
        <v>13</v>
      </c>
      <c r="E26" s="28"/>
      <c r="F26" s="70" t="s">
        <v>13</v>
      </c>
    </row>
    <row r="27" spans="1:6" s="14" customFormat="1" ht="17.25">
      <c r="A27" s="21" t="s">
        <v>44</v>
      </c>
      <c r="B27" s="70">
        <v>99670362</v>
      </c>
      <c r="C27" s="28"/>
      <c r="D27" s="70">
        <v>100303040</v>
      </c>
      <c r="E27" s="28"/>
      <c r="F27" s="70">
        <f>4114+100261133</f>
        <v>100265247</v>
      </c>
    </row>
    <row r="28" spans="1:6" s="14" customFormat="1" ht="17.25" hidden="1">
      <c r="A28" s="21" t="s">
        <v>14</v>
      </c>
      <c r="B28" s="70">
        <v>0</v>
      </c>
      <c r="C28" s="28"/>
      <c r="D28" s="70">
        <v>0</v>
      </c>
      <c r="E28" s="28"/>
      <c r="F28" s="70">
        <f>0</f>
        <v>0</v>
      </c>
    </row>
    <row r="29" spans="1:6" s="14" customFormat="1" ht="17.25" hidden="1">
      <c r="A29" s="21" t="s">
        <v>15</v>
      </c>
      <c r="B29" s="70">
        <v>0</v>
      </c>
      <c r="C29" s="28"/>
      <c r="D29" s="70">
        <v>0</v>
      </c>
      <c r="E29" s="28"/>
      <c r="F29" s="70">
        <v>0</v>
      </c>
    </row>
    <row r="30" spans="1:6" s="14" customFormat="1" ht="17.25">
      <c r="A30" s="21" t="s">
        <v>84</v>
      </c>
      <c r="B30" s="72">
        <v>25668902</v>
      </c>
      <c r="C30" s="47"/>
      <c r="D30" s="72">
        <v>41598512</v>
      </c>
      <c r="E30" s="28"/>
      <c r="F30" s="72">
        <f>40760191+1234287</f>
        <v>41994478</v>
      </c>
    </row>
    <row r="31" spans="1:6" s="14" customFormat="1" ht="17.25" customHeight="1">
      <c r="A31" s="21" t="s">
        <v>16</v>
      </c>
      <c r="B31" s="70">
        <v>0</v>
      </c>
      <c r="C31" s="30"/>
      <c r="D31" s="70">
        <v>23226587</v>
      </c>
      <c r="E31" s="31"/>
      <c r="F31" s="70">
        <v>28646132</v>
      </c>
    </row>
    <row r="32" spans="1:6" s="14" customFormat="1" ht="17.25" hidden="1">
      <c r="A32" s="21" t="s">
        <v>17</v>
      </c>
      <c r="B32" s="70">
        <v>0</v>
      </c>
      <c r="C32" s="28"/>
      <c r="D32" s="70">
        <v>0</v>
      </c>
      <c r="E32" s="28"/>
      <c r="F32" s="70">
        <v>0</v>
      </c>
    </row>
    <row r="33" spans="1:6" s="14" customFormat="1" ht="17.25">
      <c r="A33" s="21" t="s">
        <v>18</v>
      </c>
      <c r="B33" s="73">
        <v>24153740</v>
      </c>
      <c r="C33" s="28"/>
      <c r="D33" s="73">
        <v>26090473</v>
      </c>
      <c r="E33" s="28"/>
      <c r="F33" s="73">
        <f>93673+3229146-33019+1080+4206706+3600313+43959094-28646132</f>
        <v>26410861</v>
      </c>
    </row>
    <row r="34" spans="1:6" s="14" customFormat="1" ht="17.25">
      <c r="A34" s="27" t="s">
        <v>19</v>
      </c>
      <c r="B34" s="74">
        <v>149493004</v>
      </c>
      <c r="C34" s="32"/>
      <c r="D34" s="74">
        <v>191218612</v>
      </c>
      <c r="E34" s="32"/>
      <c r="F34" s="74">
        <f>SUM(F27:F33)</f>
        <v>197316718</v>
      </c>
    </row>
    <row r="35" spans="1:6" s="14" customFormat="1" ht="18" thickBot="1">
      <c r="A35" s="25" t="s">
        <v>20</v>
      </c>
      <c r="B35" s="75">
        <v>320255740</v>
      </c>
      <c r="C35" s="32"/>
      <c r="D35" s="75">
        <v>386459214</v>
      </c>
      <c r="E35" s="32"/>
      <c r="F35" s="75">
        <f>+F34+F23</f>
        <v>394322129</v>
      </c>
    </row>
    <row r="36" spans="1:6" s="14" customFormat="1" ht="18" thickTop="1">
      <c r="A36" s="21"/>
      <c r="B36" s="70"/>
      <c r="C36" s="28"/>
      <c r="D36" s="70"/>
      <c r="E36" s="28"/>
      <c r="F36" s="70"/>
    </row>
    <row r="37" spans="1:6" s="14" customFormat="1" ht="17.25">
      <c r="A37" s="25" t="s">
        <v>21</v>
      </c>
      <c r="B37" s="70"/>
      <c r="C37" s="28"/>
      <c r="D37" s="70"/>
      <c r="E37" s="28"/>
      <c r="F37" s="70"/>
    </row>
    <row r="38" spans="1:6" s="14" customFormat="1" ht="17.25">
      <c r="A38" s="27" t="s">
        <v>22</v>
      </c>
      <c r="B38" s="76"/>
      <c r="C38" s="28"/>
      <c r="D38" s="76"/>
      <c r="E38" s="28"/>
      <c r="F38" s="76"/>
    </row>
    <row r="39" spans="1:6" s="14" customFormat="1" ht="17.25">
      <c r="A39" s="21" t="s">
        <v>23</v>
      </c>
      <c r="B39" s="70">
        <v>55371633</v>
      </c>
      <c r="C39" s="28"/>
      <c r="D39" s="70">
        <v>60743603</v>
      </c>
      <c r="E39" s="28"/>
      <c r="F39" s="70">
        <f>58516990+2871494</f>
        <v>61388484</v>
      </c>
    </row>
    <row r="40" spans="1:6" s="14" customFormat="1" ht="17.25">
      <c r="A40" s="21" t="s">
        <v>24</v>
      </c>
      <c r="B40" s="76"/>
      <c r="C40" s="28"/>
      <c r="D40" s="76"/>
      <c r="E40" s="28"/>
      <c r="F40" s="76"/>
    </row>
    <row r="41" spans="1:6" s="14" customFormat="1" ht="17.25">
      <c r="A41" s="21" t="s">
        <v>25</v>
      </c>
      <c r="B41" s="70">
        <v>11709458</v>
      </c>
      <c r="C41" s="28"/>
      <c r="D41" s="70">
        <v>9799910</v>
      </c>
      <c r="E41" s="28"/>
      <c r="F41" s="70">
        <f>10239110+38498+4752486+219717</f>
        <v>15249811</v>
      </c>
    </row>
    <row r="42" spans="1:6" s="14" customFormat="1" ht="17.25">
      <c r="A42" s="21" t="s">
        <v>26</v>
      </c>
      <c r="B42" s="70">
        <v>73325376</v>
      </c>
      <c r="C42" s="28"/>
      <c r="D42" s="70">
        <v>64896267</v>
      </c>
      <c r="E42" s="28"/>
      <c r="F42" s="70">
        <v>64896267</v>
      </c>
    </row>
    <row r="43" spans="1:6" s="14" customFormat="1" ht="17.25">
      <c r="A43" s="21" t="s">
        <v>27</v>
      </c>
      <c r="B43" s="70">
        <v>58652148</v>
      </c>
      <c r="C43" s="28"/>
      <c r="D43" s="70">
        <v>64103907</v>
      </c>
      <c r="E43" s="28"/>
      <c r="F43" s="70">
        <f>73125369-10560000</f>
        <v>62565369</v>
      </c>
    </row>
    <row r="44" spans="1:6" s="14" customFormat="1" ht="17.25">
      <c r="A44" s="21" t="s">
        <v>28</v>
      </c>
      <c r="B44" s="70">
        <v>3261938</v>
      </c>
      <c r="C44" s="28"/>
      <c r="D44" s="70">
        <v>10189071</v>
      </c>
      <c r="E44" s="28"/>
      <c r="F44" s="70">
        <f>46141318-38498-20750671-17982921-4752486-219717</f>
        <v>2397025</v>
      </c>
    </row>
    <row r="45" spans="1:6" s="14" customFormat="1" ht="17.25">
      <c r="A45" s="27" t="s">
        <v>29</v>
      </c>
      <c r="B45" s="74">
        <v>202320553</v>
      </c>
      <c r="C45" s="32"/>
      <c r="D45" s="74">
        <v>209732758</v>
      </c>
      <c r="E45" s="32"/>
      <c r="F45" s="74">
        <f>SUM(F39:F44)</f>
        <v>206496956</v>
      </c>
    </row>
    <row r="46" spans="1:6" s="14" customFormat="1" ht="17.25">
      <c r="A46" s="33"/>
      <c r="B46" s="70"/>
      <c r="C46" s="28"/>
      <c r="D46" s="70"/>
      <c r="E46" s="28"/>
      <c r="F46" s="70"/>
    </row>
    <row r="47" spans="1:6" s="14" customFormat="1" ht="17.25">
      <c r="A47" s="27" t="s">
        <v>30</v>
      </c>
      <c r="B47" s="70"/>
      <c r="C47" s="28"/>
      <c r="D47" s="70"/>
      <c r="E47" s="28"/>
      <c r="F47" s="70"/>
    </row>
    <row r="48" spans="1:6" s="14" customFormat="1" ht="17.25">
      <c r="A48" s="21" t="s">
        <v>43</v>
      </c>
      <c r="B48" s="70">
        <v>35362449</v>
      </c>
      <c r="C48" s="28"/>
      <c r="D48" s="70">
        <v>43554939</v>
      </c>
      <c r="E48" s="28"/>
      <c r="F48" s="70">
        <v>43986219</v>
      </c>
    </row>
    <row r="49" spans="1:7" s="14" customFormat="1" ht="17.25">
      <c r="A49" s="21" t="s">
        <v>31</v>
      </c>
      <c r="B49" s="70">
        <v>118615</v>
      </c>
      <c r="C49" s="28"/>
      <c r="D49" s="70">
        <v>143895</v>
      </c>
      <c r="E49" s="28"/>
      <c r="F49" s="70">
        <f>190679+1859</f>
        <v>192538</v>
      </c>
    </row>
    <row r="50" spans="1:7" s="14" customFormat="1" ht="17.25">
      <c r="A50" s="21" t="s">
        <v>32</v>
      </c>
      <c r="B50" s="70">
        <v>65811521</v>
      </c>
      <c r="C50" s="28"/>
      <c r="D50" s="70">
        <v>115226174</v>
      </c>
      <c r="E50" s="28"/>
      <c r="F50" s="70">
        <f>75845271+10560000+20750671+17982921</f>
        <v>125138863</v>
      </c>
      <c r="G50" s="153"/>
    </row>
    <row r="51" spans="1:7" s="14" customFormat="1" ht="17.25">
      <c r="A51" s="21" t="s">
        <v>86</v>
      </c>
      <c r="B51" s="72">
        <v>0</v>
      </c>
      <c r="C51" s="28"/>
      <c r="D51" s="72">
        <v>0</v>
      </c>
      <c r="E51" s="28"/>
      <c r="F51" s="72">
        <f>-1234287+1234287</f>
        <v>0</v>
      </c>
      <c r="G51" s="153"/>
    </row>
    <row r="52" spans="1:7" s="14" customFormat="1" ht="17.25">
      <c r="A52" s="21" t="s">
        <v>33</v>
      </c>
      <c r="B52" s="70">
        <v>8852415</v>
      </c>
      <c r="C52" s="28"/>
      <c r="D52" s="70">
        <v>10148056</v>
      </c>
      <c r="E52" s="32"/>
      <c r="F52" s="70">
        <f>8033427+812263+2046277</f>
        <v>10891967</v>
      </c>
      <c r="G52" s="153"/>
    </row>
    <row r="53" spans="1:7" s="14" customFormat="1" ht="17.25">
      <c r="A53" s="27" t="s">
        <v>34</v>
      </c>
      <c r="B53" s="74">
        <v>110145000</v>
      </c>
      <c r="C53" s="32"/>
      <c r="D53" s="74">
        <v>169073064</v>
      </c>
      <c r="E53" s="28"/>
      <c r="F53" s="74">
        <f>SUM(F48:F52)</f>
        <v>180209587</v>
      </c>
      <c r="G53" s="153"/>
    </row>
    <row r="54" spans="1:7" s="14" customFormat="1" ht="17.25">
      <c r="A54" s="21"/>
      <c r="B54" s="70"/>
      <c r="C54" s="28"/>
      <c r="D54" s="70"/>
      <c r="E54" s="28"/>
      <c r="F54" s="70"/>
      <c r="G54" s="153"/>
    </row>
    <row r="55" spans="1:7" s="14" customFormat="1" ht="17.25">
      <c r="A55" s="27" t="s">
        <v>35</v>
      </c>
      <c r="B55" s="70"/>
      <c r="C55" s="28"/>
      <c r="D55" s="70"/>
      <c r="E55" s="28"/>
      <c r="F55" s="70"/>
      <c r="G55" s="153"/>
    </row>
    <row r="56" spans="1:7" s="14" customFormat="1" ht="17.25">
      <c r="A56" s="21" t="s">
        <v>36</v>
      </c>
      <c r="B56" s="70"/>
      <c r="C56" s="28"/>
      <c r="D56" s="70"/>
      <c r="E56" s="28"/>
      <c r="F56" s="70"/>
      <c r="G56" s="153"/>
    </row>
    <row r="57" spans="1:7" s="14" customFormat="1" ht="17.25">
      <c r="A57" s="21" t="s">
        <v>37</v>
      </c>
      <c r="B57" s="70">
        <v>4000</v>
      </c>
      <c r="C57" s="28"/>
      <c r="D57" s="70">
        <v>4000</v>
      </c>
      <c r="E57" s="28"/>
      <c r="F57" s="70">
        <v>4000</v>
      </c>
      <c r="G57" s="153"/>
    </row>
    <row r="58" spans="1:7" s="14" customFormat="1" ht="17.25">
      <c r="A58" s="21" t="s">
        <v>38</v>
      </c>
      <c r="B58" s="70">
        <v>20000</v>
      </c>
      <c r="C58" s="28"/>
      <c r="D58" s="70">
        <v>20000</v>
      </c>
      <c r="E58" s="28"/>
      <c r="F58" s="70">
        <v>20000</v>
      </c>
      <c r="G58" s="153"/>
    </row>
    <row r="59" spans="1:7" s="14" customFormat="1" ht="17.25">
      <c r="A59" s="21" t="s">
        <v>39</v>
      </c>
      <c r="B59" s="73">
        <v>7766187</v>
      </c>
      <c r="C59" s="28"/>
      <c r="D59" s="73">
        <v>7629392</v>
      </c>
      <c r="E59" s="28"/>
      <c r="F59" s="73">
        <v>7591586</v>
      </c>
      <c r="G59" s="153"/>
    </row>
    <row r="60" spans="1:7" s="14" customFormat="1" ht="17.25">
      <c r="A60" s="27" t="s">
        <v>40</v>
      </c>
      <c r="B60" s="77">
        <v>7790187</v>
      </c>
      <c r="C60" s="32"/>
      <c r="D60" s="77">
        <v>7653392</v>
      </c>
      <c r="E60" s="32"/>
      <c r="F60" s="77">
        <f>SUM(F57:F59)</f>
        <v>7615586</v>
      </c>
    </row>
    <row r="61" spans="1:7" s="14" customFormat="1" ht="18" thickBot="1">
      <c r="A61" s="34" t="s">
        <v>41</v>
      </c>
      <c r="B61" s="78">
        <v>320255740</v>
      </c>
      <c r="C61" s="35"/>
      <c r="D61" s="78">
        <v>386459214</v>
      </c>
      <c r="E61" s="36"/>
      <c r="F61" s="78">
        <f>F45+F53+F60</f>
        <v>394322129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91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85</v>
      </c>
      <c r="B67" s="44"/>
      <c r="C67" s="44"/>
      <c r="D67" s="44"/>
      <c r="E67" s="44"/>
      <c r="F67" s="45"/>
    </row>
    <row r="69" spans="1:7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4" t="s">
        <v>57</v>
      </c>
      <c r="B2" s="154"/>
      <c r="C2" s="154"/>
      <c r="D2" s="154"/>
      <c r="E2" s="15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- 12 March 2014</vt:lpstr>
      <vt:lpstr>DEFERRED FRAN NOTES CHRG TO RES</vt:lpstr>
      <vt:lpstr>DEFERRED FRAN NOTES CHRG TO P&amp;L</vt:lpstr>
      <vt:lpstr>P&amp;L-DEFERRED FRAN NOTES CHRG </vt:lpstr>
      <vt:lpstr>'Balance Sheet - 12 March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2014-03-21T15:42:44Z</cp:lastPrinted>
  <dcterms:created xsi:type="dcterms:W3CDTF">2009-02-04T22:27:27Z</dcterms:created>
  <dcterms:modified xsi:type="dcterms:W3CDTF">2014-03-26T13:56:48Z</dcterms:modified>
</cp:coreProperties>
</file>