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08 June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- 08 June 2016'!$A$1:$F$65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- 08 June 2016'!$A$8:$F$61</definedName>
  </definedNames>
  <calcPr calcId="152511"/>
</workbook>
</file>

<file path=xl/calcChain.xml><?xml version="1.0" encoding="utf-8"?>
<calcChain xmlns="http://schemas.openxmlformats.org/spreadsheetml/2006/main">
  <c r="F28" i="1" l="1"/>
  <c r="F49" i="1"/>
  <c r="F31" i="1"/>
  <c r="F25" i="1"/>
  <c r="F19" i="1"/>
  <c r="F18" i="1"/>
  <c r="F42" i="1"/>
  <c r="F50" i="1"/>
  <c r="F47" i="1"/>
  <c r="F39" i="1"/>
  <c r="F37" i="1"/>
  <c r="A43" i="5" l="1"/>
  <c r="B58" i="1" l="1"/>
  <c r="B51" i="1"/>
  <c r="B43" i="1"/>
  <c r="B32" i="1"/>
  <c r="B21" i="1"/>
  <c r="D21" i="1"/>
  <c r="B33" i="1" l="1"/>
  <c r="B59" i="1"/>
  <c r="D32" i="1" l="1"/>
  <c r="D33" i="1" s="1"/>
  <c r="F43" i="1" l="1"/>
  <c r="F21" i="1" l="1"/>
  <c r="F32" i="1"/>
  <c r="F51" i="1"/>
  <c r="F58" i="1"/>
  <c r="F33" i="1" l="1"/>
  <c r="G46" i="5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D58" i="1" l="1"/>
  <c r="D51" i="1"/>
  <c r="D43" i="1"/>
  <c r="D59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9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<sst xmlns="http://schemas.openxmlformats.org/spreadsheetml/2006/main" count="275" uniqueCount="103">
  <si>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</si>
  <si>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</si>
  <si>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</si>
  <si>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</si>
  <si>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</si>
  <si>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</si>
  <si>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</si>
  <si>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</si>
  <si>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</si>
  <si>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</si>
  <si>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</si>
  <si>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</si>
  <si>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</si>
  <si>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</si>
  <si>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</si>
  <si>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</si>
  <si>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</si>
  <si>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</si>
  <si>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</si>
  <si>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</si>
  <si>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</si>
  <si>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</si>
  <si>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</si>
  <si>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</si>
  <si>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</si>
  <si>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</si>
  <si>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</si>
  <si>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</si>
  <si>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</si>
  <si>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</si>
  <si>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</si>
  <si>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</si>
  <si>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</si>
  <si>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</si>
  <si>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</si>
  <si>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</si>
  <si>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</si>
  <si>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</si>
  <si>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</si>
  <si>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</si>
  <si>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</si>
  <si>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</si>
  <si>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</si>
  <si>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</si>
  <si>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</si>
  <si>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</si>
  <si>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</si>
  <si>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</si>
  <si>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</si>
  <si>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</si>
  <si>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</si>
  <si>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</si>
  <si>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</si>
  <si>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</si>
  <si>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</si>
  <si>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</si>
  <si>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</si>
  <si>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</si>
  <si>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</si>
  <si>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</si>
  <si>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</si>
  <si>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</si>
  <si>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</si>
  <si>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</si>
  <si>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</si>
  <si>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</si>
  <si>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</si>
  <si>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</si>
  <si>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</si>
  <si>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</si>
  <si>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</si>
  <si>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</si>
  <si>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</si>
  <si>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</si>
  <si>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</si>
  <si>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</si>
  <si>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</si>
  <si>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</si>
  <si>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</si>
  <si>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</si>
  <si>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</si>
  <si>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</si>
  <si>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</si>
  <si>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</si>
  <si>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</si>
  <si>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</si>
  <si>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</si>
  <si>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r>
      <t xml:space="preserve">   to be </t>
    </r>
    <r>
      <rPr>
        <b/>
        <sz val="12"/>
        <rFont val="Arial Unicode MS"/>
        <family val="2"/>
      </rPr>
      <t>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</si>
  <si>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</si>
  <si>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</si>
  <si>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</si>
  <si>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</si>
  <si>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</si>
  <si>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</si>
  <si>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</si>
  <si>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</si>
  <si>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>25 MAY</t>
  </si>
  <si>
    <t>As At 08 JUNE 2016</t>
  </si>
  <si>
    <t>08 JUNE</t>
  </si>
  <si>
    <t>10 JUNE</t>
  </si>
  <si>
    <r>
      <t xml:space="preserve">* </t>
    </r>
    <r>
      <rPr>
        <sz val="12"/>
        <rFont val="Arial Unicode MS"/>
        <family val="2"/>
      </rPr>
      <t>The year to date loss of $1.12bn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</si>
  <si>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</si>
  <si>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22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</si>
</sst>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6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5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7" fontId="44" fillId="5" borderId="19" xfId="0" applyNumberFormat="1" applyFont="1" applyFill="1" applyBorder="1"/>
    <xf numFmtId="37" fontId="44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45" fillId="2" borderId="0" xfId="0" applyNumberFormat="1" applyFont="1" applyFill="1" applyBorder="1"/>
    <xf numFmtId="49" fontId="45" fillId="2" borderId="0" xfId="0" applyNumberFormat="1" applyFont="1" applyFill="1" applyBorder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1203325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showOutlineSymbols="0" topLeftCell="A46" zoomScale="90" zoomScaleNormal="90" zoomScaleSheetLayoutView="75" workbookViewId="0">
      <selection activeCell="A72" sqref="A72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4.44140625" bestFit="1" customWidth="1"/>
    <col min="8" max="8" width="17.77734375" style="228" customWidth="1"/>
  </cols>
  <sheetData>
    <row r="1" spans="1:8">
      <c r="A1" s="1"/>
      <c r="B1" s="4"/>
      <c r="C1" s="4"/>
      <c r="D1" s="4"/>
      <c r="F1" s="4"/>
      <c r="G1" s="4"/>
    </row>
    <row r="2" spans="1:8">
      <c r="A2" s="3"/>
      <c r="B2" s="4"/>
      <c r="C2" s="4"/>
      <c r="D2" s="4"/>
      <c r="F2" s="4"/>
      <c r="G2" s="4"/>
    </row>
    <row r="3" spans="1:8">
      <c r="A3" s="3"/>
      <c r="B3" s="4"/>
      <c r="C3" s="4"/>
      <c r="D3" s="4"/>
      <c r="F3" s="4"/>
      <c r="G3" s="4"/>
    </row>
    <row r="4" spans="1:8">
      <c r="A4" s="3"/>
      <c r="B4" s="4"/>
      <c r="C4" s="4"/>
      <c r="D4" s="4"/>
      <c r="F4" s="4"/>
      <c r="G4" s="4"/>
    </row>
    <row r="5" spans="1:8" ht="8.25" customHeight="1">
      <c r="A5" s="3"/>
      <c r="B5" s="4"/>
      <c r="C5" s="4"/>
      <c r="D5" s="4"/>
      <c r="F5" s="4"/>
      <c r="G5" s="4"/>
    </row>
    <row r="6" spans="1:8" ht="14.25" customHeight="1">
      <c r="A6" s="256" t="s">
        <v>101</v>
      </c>
      <c r="B6" s="4"/>
      <c r="C6" s="4"/>
      <c r="D6" s="4"/>
      <c r="F6" s="4"/>
      <c r="G6" s="4"/>
    </row>
    <row r="7" spans="1:8" ht="17.25" customHeight="1">
      <c r="A7" s="257" t="s">
        <v>102</v>
      </c>
      <c r="B7" s="4"/>
      <c r="C7" s="4"/>
      <c r="D7" s="4"/>
      <c r="F7" s="4"/>
      <c r="G7" s="4"/>
    </row>
    <row r="8" spans="1:8" ht="15.75">
      <c r="A8" s="8"/>
      <c r="B8" s="9"/>
      <c r="C8" s="10"/>
      <c r="D8" s="9"/>
      <c r="E8" s="10"/>
      <c r="F8" s="9"/>
      <c r="G8" s="4"/>
    </row>
    <row r="9" spans="1:8" s="14" customFormat="1" ht="20.25">
      <c r="A9" s="144" t="s">
        <v>1</v>
      </c>
      <c r="B9" s="145"/>
      <c r="C9" s="146"/>
      <c r="D9" s="145"/>
      <c r="E9" s="146"/>
      <c r="F9" s="145"/>
    </row>
    <row r="10" spans="1:8" s="14" customFormat="1" ht="20.25">
      <c r="A10" s="147" t="s">
        <v>2</v>
      </c>
      <c r="B10" s="148"/>
      <c r="C10" s="149"/>
      <c r="D10" s="148"/>
      <c r="E10" s="149"/>
      <c r="F10" s="148"/>
    </row>
    <row r="11" spans="1:8" s="14" customFormat="1" ht="20.25">
      <c r="A11" s="150" t="s">
        <v>97</v>
      </c>
      <c r="B11" s="148"/>
      <c r="C11" s="149"/>
      <c r="D11" s="148"/>
      <c r="E11" s="149"/>
      <c r="F11" s="148"/>
    </row>
    <row r="12" spans="1:8" s="14" customFormat="1" ht="17.25">
      <c r="A12" s="171" t="s">
        <v>3</v>
      </c>
      <c r="B12" s="172"/>
      <c r="C12" s="172"/>
      <c r="D12" s="172"/>
      <c r="E12" s="172"/>
      <c r="F12" s="236"/>
    </row>
    <row r="13" spans="1:8" s="14" customFormat="1" ht="17.25">
      <c r="A13" s="21"/>
      <c r="B13" s="246">
        <v>2015</v>
      </c>
      <c r="C13" s="247"/>
      <c r="D13" s="246">
        <v>2016</v>
      </c>
      <c r="E13" s="248"/>
      <c r="F13" s="246">
        <v>2016</v>
      </c>
      <c r="H13" s="79"/>
    </row>
    <row r="14" spans="1:8" s="14" customFormat="1" ht="17.25">
      <c r="A14" s="21"/>
      <c r="B14" s="249" t="s">
        <v>99</v>
      </c>
      <c r="C14" s="250"/>
      <c r="D14" s="249" t="s">
        <v>96</v>
      </c>
      <c r="E14" s="250"/>
      <c r="F14" s="249" t="s">
        <v>98</v>
      </c>
      <c r="H14" s="79"/>
    </row>
    <row r="15" spans="1:8" s="14" customFormat="1" ht="17.25">
      <c r="A15" s="21"/>
      <c r="B15" s="251" t="s">
        <v>5</v>
      </c>
      <c r="C15" s="250"/>
      <c r="D15" s="251" t="s">
        <v>5</v>
      </c>
      <c r="E15" s="250"/>
      <c r="F15" s="251" t="s">
        <v>5</v>
      </c>
      <c r="H15" s="79"/>
    </row>
    <row r="16" spans="1:8" s="14" customFormat="1" ht="17.25">
      <c r="A16" s="25" t="s">
        <v>6</v>
      </c>
      <c r="B16" s="252"/>
      <c r="C16" s="253"/>
      <c r="D16" s="252"/>
      <c r="E16" s="253"/>
      <c r="F16" s="252"/>
      <c r="H16" s="79"/>
    </row>
    <row r="17" spans="1:8" s="14" customFormat="1" ht="17.25">
      <c r="A17" s="27" t="s">
        <v>7</v>
      </c>
      <c r="B17" s="69"/>
      <c r="C17" s="237"/>
      <c r="D17" s="69"/>
      <c r="E17" s="237"/>
      <c r="F17" s="69"/>
      <c r="H17" s="79"/>
    </row>
    <row r="18" spans="1:8" s="14" customFormat="1" ht="17.25">
      <c r="A18" s="21" t="s">
        <v>8</v>
      </c>
      <c r="B18" s="70">
        <v>18851602</v>
      </c>
      <c r="C18" s="238"/>
      <c r="D18" s="70">
        <v>3852665</v>
      </c>
      <c r="E18" s="238"/>
      <c r="F18" s="70">
        <f>3603992-3898</f>
        <v>3600094</v>
      </c>
      <c r="H18" s="79"/>
    </row>
    <row r="19" spans="1:8" s="14" customFormat="1" ht="17.25">
      <c r="A19" s="21" t="s">
        <v>9</v>
      </c>
      <c r="B19" s="70">
        <v>251113693</v>
      </c>
      <c r="C19" s="238"/>
      <c r="D19" s="70">
        <v>317572825</v>
      </c>
      <c r="E19" s="238"/>
      <c r="F19" s="70">
        <f>163318+194269373+57035649+59570949+9609027+2091-3603992+3898</f>
        <v>317050313</v>
      </c>
      <c r="H19" s="79"/>
    </row>
    <row r="20" spans="1:8" s="14" customFormat="1" ht="17.25">
      <c r="A20" s="21" t="s">
        <v>42</v>
      </c>
      <c r="B20" s="70">
        <v>29928590</v>
      </c>
      <c r="C20" s="238"/>
      <c r="D20" s="70">
        <v>31284380</v>
      </c>
      <c r="E20" s="238"/>
      <c r="F20" s="70">
        <v>31531002</v>
      </c>
      <c r="H20" s="79"/>
    </row>
    <row r="21" spans="1:8" s="14" customFormat="1" ht="17.25">
      <c r="A21" s="231" t="s">
        <v>10</v>
      </c>
      <c r="B21" s="71">
        <f>+B18+B19+B20</f>
        <v>299893885</v>
      </c>
      <c r="C21" s="239"/>
      <c r="D21" s="71">
        <f>+D18+D19+D20</f>
        <v>352709870</v>
      </c>
      <c r="E21" s="239"/>
      <c r="F21" s="71">
        <f>+F18+F19+F20</f>
        <v>352181409</v>
      </c>
      <c r="H21" s="79"/>
    </row>
    <row r="22" spans="1:8" s="14" customFormat="1" ht="17.25">
      <c r="A22" s="21"/>
      <c r="B22" s="70"/>
      <c r="C22" s="238"/>
      <c r="D22" s="70"/>
      <c r="E22" s="238"/>
      <c r="F22" s="70"/>
      <c r="H22" s="79"/>
    </row>
    <row r="23" spans="1:8" s="14" customFormat="1" ht="17.25">
      <c r="A23" s="27" t="s">
        <v>11</v>
      </c>
      <c r="B23" s="70"/>
      <c r="C23" s="238"/>
      <c r="D23" s="70"/>
      <c r="E23" s="238"/>
      <c r="F23" s="70"/>
      <c r="H23" s="79"/>
    </row>
    <row r="24" spans="1:8" s="14" customFormat="1" ht="17.25">
      <c r="A24" s="21" t="s">
        <v>12</v>
      </c>
      <c r="B24" s="70" t="s">
        <v>13</v>
      </c>
      <c r="C24" s="238"/>
      <c r="D24" s="70" t="s">
        <v>13</v>
      </c>
      <c r="E24" s="238"/>
      <c r="F24" s="70" t="s">
        <v>13</v>
      </c>
      <c r="H24" s="79"/>
    </row>
    <row r="25" spans="1:8" s="14" customFormat="1" ht="17.25">
      <c r="A25" s="21" t="s">
        <v>44</v>
      </c>
      <c r="B25" s="70">
        <v>123166197</v>
      </c>
      <c r="C25" s="238"/>
      <c r="D25" s="70">
        <v>116377424</v>
      </c>
      <c r="E25" s="238"/>
      <c r="F25" s="70">
        <f>5393+116343182</f>
        <v>116348575</v>
      </c>
      <c r="H25" s="79"/>
    </row>
    <row r="26" spans="1:8" s="14" customFormat="1" ht="17.25" hidden="1">
      <c r="A26" s="21" t="s">
        <v>14</v>
      </c>
      <c r="B26" s="70">
        <v>0</v>
      </c>
      <c r="C26" s="238"/>
      <c r="D26" s="70">
        <v>0</v>
      </c>
      <c r="E26" s="238"/>
      <c r="F26" s="70">
        <v>0</v>
      </c>
      <c r="H26" s="79"/>
    </row>
    <row r="27" spans="1:8" s="14" customFormat="1" ht="17.25" hidden="1">
      <c r="A27" s="21" t="s">
        <v>15</v>
      </c>
      <c r="B27" s="70">
        <v>0</v>
      </c>
      <c r="C27" s="238"/>
      <c r="D27" s="70">
        <v>0</v>
      </c>
      <c r="E27" s="238"/>
      <c r="F27" s="70">
        <v>0</v>
      </c>
      <c r="H27" s="79"/>
    </row>
    <row r="28" spans="1:8" s="14" customFormat="1" ht="17.25">
      <c r="A28" s="21" t="s">
        <v>84</v>
      </c>
      <c r="B28" s="72">
        <v>26785744</v>
      </c>
      <c r="C28" s="240"/>
      <c r="D28" s="72">
        <v>28720174</v>
      </c>
      <c r="E28" s="238"/>
      <c r="F28" s="70">
        <f>28374693+1115198</f>
        <v>29489891</v>
      </c>
      <c r="H28" s="79"/>
    </row>
    <row r="29" spans="1:8" s="14" customFormat="1" ht="17.25" customHeight="1">
      <c r="A29" s="21" t="s">
        <v>16</v>
      </c>
      <c r="B29" s="70">
        <v>6500000</v>
      </c>
      <c r="C29" s="241"/>
      <c r="D29" s="70">
        <v>11589107</v>
      </c>
      <c r="E29" s="242"/>
      <c r="F29" s="70">
        <v>18889107</v>
      </c>
      <c r="H29" s="79"/>
    </row>
    <row r="30" spans="1:8" s="14" customFormat="1" ht="17.25" hidden="1">
      <c r="A30" s="21" t="s">
        <v>17</v>
      </c>
      <c r="B30" s="70">
        <v>0</v>
      </c>
      <c r="C30" s="238"/>
      <c r="D30" s="70">
        <v>0</v>
      </c>
      <c r="E30" s="238"/>
      <c r="F30" s="70">
        <v>0</v>
      </c>
      <c r="H30" s="79"/>
    </row>
    <row r="31" spans="1:8" s="14" customFormat="1" ht="17.25">
      <c r="A31" s="21" t="s">
        <v>18</v>
      </c>
      <c r="B31" s="73">
        <v>27897777</v>
      </c>
      <c r="C31" s="238"/>
      <c r="D31" s="73">
        <v>23580049</v>
      </c>
      <c r="E31" s="238"/>
      <c r="F31" s="70">
        <f>83886+4534428-10253+1092+3227790+34949421-18889107</f>
        <v>23897257</v>
      </c>
      <c r="H31" s="79"/>
    </row>
    <row r="32" spans="1:8" s="14" customFormat="1" ht="17.25">
      <c r="A32" s="27" t="s">
        <v>19</v>
      </c>
      <c r="B32" s="74">
        <f>SUM(B25:B31)</f>
        <v>184349718</v>
      </c>
      <c r="C32" s="184"/>
      <c r="D32" s="74">
        <f>SUM(D25:D31)</f>
        <v>180266754</v>
      </c>
      <c r="E32" s="184"/>
      <c r="F32" s="74">
        <f>SUM(F25:F31)</f>
        <v>188624830</v>
      </c>
      <c r="H32" s="79"/>
    </row>
    <row r="33" spans="1:8" s="14" customFormat="1" ht="18" thickBot="1">
      <c r="A33" s="25" t="s">
        <v>20</v>
      </c>
      <c r="B33" s="75">
        <f>+B32+B21</f>
        <v>484243603</v>
      </c>
      <c r="C33" s="184"/>
      <c r="D33" s="75">
        <f>+D32+D21</f>
        <v>532976624</v>
      </c>
      <c r="E33" s="184"/>
      <c r="F33" s="75">
        <f>+F32+F21</f>
        <v>540806239</v>
      </c>
      <c r="H33" s="79"/>
    </row>
    <row r="34" spans="1:8" s="14" customFormat="1" ht="18" thickTop="1">
      <c r="A34" s="21"/>
      <c r="B34" s="70"/>
      <c r="C34" s="238"/>
      <c r="D34" s="70"/>
      <c r="E34" s="238"/>
      <c r="F34" s="70"/>
      <c r="H34" s="79"/>
    </row>
    <row r="35" spans="1:8" s="14" customFormat="1" ht="17.25">
      <c r="A35" s="25" t="s">
        <v>21</v>
      </c>
      <c r="B35" s="70"/>
      <c r="C35" s="238"/>
      <c r="D35" s="70"/>
      <c r="E35" s="238"/>
      <c r="F35" s="70"/>
      <c r="H35" s="79"/>
    </row>
    <row r="36" spans="1:8" s="14" customFormat="1" ht="17.25">
      <c r="A36" s="27" t="s">
        <v>22</v>
      </c>
      <c r="B36" s="76"/>
      <c r="C36" s="238"/>
      <c r="D36" s="76"/>
      <c r="E36" s="238"/>
      <c r="F36" s="76"/>
      <c r="H36" s="79"/>
    </row>
    <row r="37" spans="1:8" s="14" customFormat="1" ht="17.25">
      <c r="A37" s="21" t="s">
        <v>23</v>
      </c>
      <c r="B37" s="70">
        <v>66708101</v>
      </c>
      <c r="C37" s="238"/>
      <c r="D37" s="70">
        <v>79054965</v>
      </c>
      <c r="E37" s="238"/>
      <c r="F37" s="70">
        <f>75226747+3674608</f>
        <v>78901355</v>
      </c>
      <c r="H37" s="79"/>
    </row>
    <row r="38" spans="1:8" s="14" customFormat="1" ht="17.25">
      <c r="A38" s="21" t="s">
        <v>24</v>
      </c>
      <c r="B38" s="76"/>
      <c r="C38" s="238"/>
      <c r="D38" s="76"/>
      <c r="E38" s="238"/>
      <c r="F38" s="76"/>
      <c r="H38" s="79"/>
    </row>
    <row r="39" spans="1:8" s="14" customFormat="1" ht="17.25">
      <c r="A39" s="21" t="s">
        <v>25</v>
      </c>
      <c r="B39" s="70">
        <v>70046445</v>
      </c>
      <c r="C39" s="238"/>
      <c r="D39" s="70">
        <v>65027312</v>
      </c>
      <c r="E39" s="238"/>
      <c r="F39" s="70">
        <f>48870849+30057847+1413984+10653+137376</f>
        <v>80490709</v>
      </c>
      <c r="H39" s="79"/>
    </row>
    <row r="40" spans="1:8" s="14" customFormat="1" ht="17.25">
      <c r="A40" s="21" t="s">
        <v>26</v>
      </c>
      <c r="B40" s="70">
        <v>43378059</v>
      </c>
      <c r="C40" s="238"/>
      <c r="D40" s="70">
        <v>52629451</v>
      </c>
      <c r="E40" s="238"/>
      <c r="F40" s="70">
        <v>56599093</v>
      </c>
      <c r="H40" s="79"/>
    </row>
    <row r="41" spans="1:8" s="14" customFormat="1" ht="17.25">
      <c r="A41" s="21" t="s">
        <v>27</v>
      </c>
      <c r="B41" s="70">
        <v>76614740</v>
      </c>
      <c r="C41" s="238"/>
      <c r="D41" s="70">
        <v>86561102</v>
      </c>
      <c r="E41" s="238"/>
      <c r="F41" s="70">
        <v>86244575</v>
      </c>
      <c r="H41" s="79"/>
    </row>
    <row r="42" spans="1:8" s="14" customFormat="1" ht="17.25">
      <c r="A42" s="21" t="s">
        <v>28</v>
      </c>
      <c r="B42" s="70">
        <v>2892566</v>
      </c>
      <c r="C42" s="238"/>
      <c r="D42" s="70">
        <v>4486423</v>
      </c>
      <c r="E42" s="238"/>
      <c r="F42" s="70">
        <f>35465194-30057847-1413984-10653-137376</f>
        <v>3845334</v>
      </c>
      <c r="H42" s="79"/>
    </row>
    <row r="43" spans="1:8" s="14" customFormat="1" ht="17.25">
      <c r="A43" s="27" t="s">
        <v>29</v>
      </c>
      <c r="B43" s="74">
        <f>SUM(B37:B42)</f>
        <v>259639911</v>
      </c>
      <c r="C43" s="184"/>
      <c r="D43" s="74">
        <f>SUM(D37:D42)</f>
        <v>287759253</v>
      </c>
      <c r="E43" s="184"/>
      <c r="F43" s="74">
        <f>SUM(F37:F42)</f>
        <v>306081066</v>
      </c>
      <c r="H43" s="79"/>
    </row>
    <row r="44" spans="1:8" s="14" customFormat="1" ht="17.25">
      <c r="A44" s="33"/>
      <c r="B44" s="70"/>
      <c r="C44" s="238"/>
      <c r="D44" s="70"/>
      <c r="E44" s="238"/>
      <c r="F44" s="70"/>
      <c r="H44" s="79"/>
    </row>
    <row r="45" spans="1:8" s="14" customFormat="1" ht="17.25">
      <c r="A45" s="27" t="s">
        <v>30</v>
      </c>
      <c r="B45" s="70"/>
      <c r="C45" s="238"/>
      <c r="D45" s="70"/>
      <c r="E45" s="238"/>
      <c r="F45" s="70"/>
      <c r="H45" s="79"/>
    </row>
    <row r="46" spans="1:8" s="14" customFormat="1" ht="17.25">
      <c r="A46" s="21" t="s">
        <v>43</v>
      </c>
      <c r="B46" s="70">
        <v>42724237</v>
      </c>
      <c r="C46" s="238"/>
      <c r="D46" s="70">
        <v>45987842</v>
      </c>
      <c r="E46" s="238"/>
      <c r="F46" s="70">
        <v>46350374</v>
      </c>
      <c r="H46" s="79"/>
    </row>
    <row r="47" spans="1:8" s="14" customFormat="1" ht="17.25">
      <c r="A47" s="21" t="s">
        <v>31</v>
      </c>
      <c r="B47" s="70">
        <v>352818</v>
      </c>
      <c r="C47" s="238"/>
      <c r="D47" s="70">
        <v>232330</v>
      </c>
      <c r="E47" s="238"/>
      <c r="F47" s="70">
        <f>138389+3840</f>
        <v>142229</v>
      </c>
      <c r="H47" s="79"/>
    </row>
    <row r="48" spans="1:8" s="14" customFormat="1" ht="17.25">
      <c r="A48" s="21" t="s">
        <v>32</v>
      </c>
      <c r="B48" s="70">
        <v>167723567</v>
      </c>
      <c r="C48" s="238"/>
      <c r="D48" s="70">
        <v>180061845</v>
      </c>
      <c r="E48" s="238"/>
      <c r="F48" s="70">
        <v>173032798</v>
      </c>
      <c r="H48" s="79"/>
    </row>
    <row r="49" spans="1:8" s="14" customFormat="1" ht="17.25" hidden="1">
      <c r="A49" s="21" t="s">
        <v>85</v>
      </c>
      <c r="B49" s="72">
        <v>0</v>
      </c>
      <c r="C49" s="238"/>
      <c r="D49" s="72">
        <v>0</v>
      </c>
      <c r="E49" s="238"/>
      <c r="F49" s="70">
        <f>-1115198+1115198</f>
        <v>0</v>
      </c>
      <c r="H49" s="79"/>
    </row>
    <row r="50" spans="1:8" s="14" customFormat="1" ht="17.25">
      <c r="A50" s="21" t="s">
        <v>33</v>
      </c>
      <c r="B50" s="70">
        <v>4718020</v>
      </c>
      <c r="C50" s="238"/>
      <c r="D50" s="70">
        <v>9103113</v>
      </c>
      <c r="E50" s="184"/>
      <c r="F50" s="70">
        <f>905017+1789135+2702387</f>
        <v>5396539</v>
      </c>
      <c r="H50" s="79"/>
    </row>
    <row r="51" spans="1:8" s="14" customFormat="1" ht="17.25">
      <c r="A51" s="27" t="s">
        <v>34</v>
      </c>
      <c r="B51" s="74">
        <f>SUM(B46:B50)</f>
        <v>215518642</v>
      </c>
      <c r="C51" s="184"/>
      <c r="D51" s="74">
        <f>SUM(D46:D50)</f>
        <v>235385130</v>
      </c>
      <c r="E51" s="238"/>
      <c r="F51" s="74">
        <f>SUM(F46:F50)</f>
        <v>224921940</v>
      </c>
      <c r="H51" s="79"/>
    </row>
    <row r="52" spans="1:8" s="14" customFormat="1" ht="17.25">
      <c r="A52" s="21"/>
      <c r="B52" s="70"/>
      <c r="C52" s="238"/>
      <c r="D52" s="70"/>
      <c r="E52" s="238"/>
      <c r="F52" s="70"/>
      <c r="H52" s="79"/>
    </row>
    <row r="53" spans="1:8" s="14" customFormat="1" ht="17.25">
      <c r="A53" s="27" t="s">
        <v>35</v>
      </c>
      <c r="B53" s="70"/>
      <c r="C53" s="238"/>
      <c r="D53" s="70"/>
      <c r="E53" s="238"/>
      <c r="F53" s="70"/>
      <c r="H53" s="79"/>
    </row>
    <row r="54" spans="1:8" s="14" customFormat="1" ht="17.25">
      <c r="A54" s="21" t="s">
        <v>36</v>
      </c>
      <c r="B54" s="70"/>
      <c r="C54" s="238"/>
      <c r="D54" s="70"/>
      <c r="E54" s="238"/>
      <c r="F54" s="70"/>
      <c r="H54" s="79"/>
    </row>
    <row r="55" spans="1:8" s="14" customFormat="1" ht="17.25">
      <c r="A55" s="21" t="s">
        <v>37</v>
      </c>
      <c r="B55" s="70">
        <v>4000</v>
      </c>
      <c r="C55" s="238"/>
      <c r="D55" s="70">
        <v>4000</v>
      </c>
      <c r="E55" s="238"/>
      <c r="F55" s="70">
        <v>4000</v>
      </c>
      <c r="H55" s="79"/>
    </row>
    <row r="56" spans="1:8" s="14" customFormat="1" ht="17.25">
      <c r="A56" s="21" t="s">
        <v>38</v>
      </c>
      <c r="B56" s="70">
        <v>20000</v>
      </c>
      <c r="C56" s="238"/>
      <c r="D56" s="70">
        <v>20000</v>
      </c>
      <c r="E56" s="238"/>
      <c r="F56" s="70">
        <v>20000</v>
      </c>
      <c r="H56" s="79"/>
    </row>
    <row r="57" spans="1:8" s="14" customFormat="1" ht="17.25">
      <c r="A57" s="21" t="s">
        <v>39</v>
      </c>
      <c r="B57" s="73">
        <v>9061050</v>
      </c>
      <c r="C57" s="238"/>
      <c r="D57" s="73">
        <v>9808241</v>
      </c>
      <c r="E57" s="238"/>
      <c r="F57" s="70">
        <v>9779233</v>
      </c>
      <c r="H57" s="229"/>
    </row>
    <row r="58" spans="1:8" s="14" customFormat="1" ht="17.25">
      <c r="A58" s="27" t="s">
        <v>40</v>
      </c>
      <c r="B58" s="77">
        <f>SUM(B55:B57)</f>
        <v>9085050</v>
      </c>
      <c r="C58" s="184"/>
      <c r="D58" s="77">
        <f>SUM(D55:D57)</f>
        <v>9832241</v>
      </c>
      <c r="E58" s="184"/>
      <c r="F58" s="243">
        <f>SUM(F55:F57)</f>
        <v>9803233</v>
      </c>
      <c r="H58" s="79"/>
    </row>
    <row r="59" spans="1:8" s="14" customFormat="1" ht="18" thickBot="1">
      <c r="A59" s="34" t="s">
        <v>41</v>
      </c>
      <c r="B59" s="78">
        <f>B43+B51+B58</f>
        <v>484243603</v>
      </c>
      <c r="C59" s="244"/>
      <c r="D59" s="78">
        <f>D43+D51+D58</f>
        <v>532976624</v>
      </c>
      <c r="E59" s="245"/>
      <c r="F59" s="78">
        <f>F43+F51+F58</f>
        <v>540806239</v>
      </c>
      <c r="H59" s="79"/>
    </row>
    <row r="60" spans="1:8" s="14" customFormat="1" ht="18" thickTop="1">
      <c r="A60" s="21"/>
      <c r="B60" s="46"/>
      <c r="C60" s="26"/>
      <c r="D60" s="37"/>
      <c r="E60" s="37"/>
      <c r="F60" s="38"/>
      <c r="H60" s="79"/>
    </row>
    <row r="61" spans="1:8" s="14" customFormat="1" ht="15" customHeight="1">
      <c r="A61" s="18"/>
      <c r="B61" s="19"/>
      <c r="C61" s="39"/>
      <c r="D61" s="19"/>
      <c r="E61" s="39"/>
      <c r="F61" s="20"/>
      <c r="H61" s="79"/>
    </row>
    <row r="62" spans="1:8" s="14" customFormat="1" ht="19.5" customHeight="1">
      <c r="A62" s="49" t="s">
        <v>46</v>
      </c>
      <c r="B62" s="26"/>
      <c r="C62" s="50"/>
      <c r="D62" s="51"/>
      <c r="E62" s="51"/>
      <c r="F62" s="52"/>
      <c r="H62" s="79"/>
    </row>
    <row r="63" spans="1:8" s="14" customFormat="1" ht="17.25">
      <c r="A63" s="48" t="s">
        <v>100</v>
      </c>
      <c r="B63" s="40"/>
      <c r="C63" s="41"/>
      <c r="D63" s="42"/>
      <c r="E63" s="40"/>
      <c r="F63" s="42"/>
      <c r="H63" s="79"/>
    </row>
    <row r="64" spans="1:8" s="14" customFormat="1" ht="17.25">
      <c r="A64" s="21" t="s">
        <v>86</v>
      </c>
      <c r="B64" s="26"/>
      <c r="C64" s="26"/>
      <c r="D64" s="43"/>
      <c r="E64" s="26"/>
      <c r="F64" s="43"/>
      <c r="H64" s="79"/>
    </row>
    <row r="65" spans="1:8" s="14" customFormat="1" ht="17.25">
      <c r="A65" s="18" t="s">
        <v>87</v>
      </c>
      <c r="B65" s="44"/>
      <c r="C65" s="44"/>
      <c r="D65" s="44"/>
      <c r="E65" s="44"/>
      <c r="F65" s="45"/>
      <c r="H65" s="79"/>
    </row>
    <row r="67" spans="1:8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  <row r="68" spans="1:8">
      <c r="H68" s="234"/>
    </row>
    <row r="69" spans="1:8">
      <c r="H69" s="234"/>
    </row>
    <row r="70" spans="1:8">
      <c r="H70" s="234"/>
    </row>
    <row r="71" spans="1:8">
      <c r="H71" s="234"/>
    </row>
    <row r="72" spans="1:8">
      <c r="H72" s="234"/>
    </row>
    <row r="73" spans="1:8">
      <c r="H73" s="234"/>
    </row>
    <row r="74" spans="1:8">
      <c r="H74" s="234"/>
    </row>
    <row r="75" spans="1:8">
      <c r="H75" s="234"/>
    </row>
    <row r="76" spans="1:8">
      <c r="H76" s="234"/>
    </row>
    <row r="77" spans="1:8">
      <c r="H77" s="234"/>
    </row>
    <row r="78" spans="1:8">
      <c r="H78" s="234"/>
    </row>
    <row r="79" spans="1:8">
      <c r="H79" s="234"/>
    </row>
    <row r="80" spans="1:8">
      <c r="H80" s="234"/>
    </row>
    <row r="81" spans="8:8">
      <c r="H81" s="234"/>
    </row>
    <row r="82" spans="8:8">
      <c r="H82" s="234"/>
    </row>
    <row r="83" spans="8:8">
      <c r="H83" s="234"/>
    </row>
    <row r="84" spans="8:8">
      <c r="H84" s="234"/>
    </row>
    <row r="85" spans="8:8">
      <c r="H85" s="234"/>
    </row>
    <row r="86" spans="8:8">
      <c r="H86" s="234"/>
    </row>
    <row r="87" spans="8:8">
      <c r="H87" s="234"/>
    </row>
    <row r="88" spans="8:8">
      <c r="H88" s="234"/>
    </row>
    <row r="89" spans="8:8">
      <c r="H89" s="234"/>
    </row>
    <row r="90" spans="8:8">
      <c r="H90" s="234"/>
    </row>
    <row r="91" spans="8:8">
      <c r="H91" s="234"/>
    </row>
    <row r="92" spans="8:8">
      <c r="H92" s="234"/>
    </row>
    <row r="93" spans="8:8">
      <c r="H93" s="234"/>
    </row>
    <row r="94" spans="8:8">
      <c r="H94" s="234"/>
    </row>
    <row r="95" spans="8:8">
      <c r="H95" s="234"/>
    </row>
    <row r="96" spans="8:8">
      <c r="H96" s="234"/>
    </row>
    <row r="97" spans="8:8">
      <c r="H97" s="234"/>
    </row>
    <row r="98" spans="8:8">
      <c r="H98" s="234"/>
    </row>
    <row r="99" spans="8:8">
      <c r="H99" s="234"/>
    </row>
    <row r="100" spans="8:8">
      <c r="H100" s="234"/>
    </row>
    <row r="101" spans="8:8">
      <c r="H101" s="234"/>
    </row>
    <row r="102" spans="8:8">
      <c r="H102" s="234"/>
    </row>
    <row r="103" spans="8:8">
      <c r="H103" s="234"/>
    </row>
    <row r="104" spans="8:8">
      <c r="H104" s="234"/>
    </row>
    <row r="105" spans="8:8">
      <c r="H105" s="234"/>
    </row>
    <row r="106" spans="8:8">
      <c r="H106" s="234"/>
    </row>
    <row r="107" spans="8:8">
      <c r="H107" s="234"/>
    </row>
    <row r="108" spans="8:8">
      <c r="H108" s="234"/>
    </row>
    <row r="109" spans="8:8">
      <c r="H109" s="234"/>
    </row>
    <row r="110" spans="8:8">
      <c r="H110" s="234"/>
    </row>
    <row r="111" spans="8:8">
      <c r="H111" s="234"/>
    </row>
    <row r="112" spans="8:8" ht="15.75">
      <c r="H112" s="235"/>
    </row>
  </sheetData>
  <sheetProtection sheet="1" objects="1" scenarios="1"/>
  <phoneticPr fontId="0" type="noConversion"/>
  <printOptions horizontalCentered="1" verticalCentered="1"/>
  <pageMargins left="0.25" right="0.25" top="0.5" bottom="0.5" header="0.25" footer="0.25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4" t="s">
        <v>57</v>
      </c>
      <c r="B2" s="254"/>
      <c r="C2" s="254"/>
      <c r="D2" s="254"/>
      <c r="E2" s="25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4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90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93</v>
      </c>
      <c r="C17" s="159"/>
      <c r="D17" s="158" t="s">
        <v>88</v>
      </c>
      <c r="E17" s="24"/>
      <c r="F17" s="153" t="s">
        <v>89</v>
      </c>
      <c r="G17" s="205" t="s">
        <v>92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3" t="s">
        <v>10</v>
      </c>
      <c r="B24" s="174">
        <v>322350535</v>
      </c>
      <c r="C24" s="232"/>
      <c r="D24" s="163">
        <v>357400299</v>
      </c>
      <c r="E24" s="232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95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0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91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94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- 08 June 2016</vt:lpstr>
      <vt:lpstr>DEFERRED FRAN NOTES CHRG TO RES</vt:lpstr>
      <vt:lpstr>DEFERRED FRAN NOTES CHRG TO P&amp;L</vt:lpstr>
      <vt:lpstr>P&amp;L-DEFERRED FRAN NOTES CHRG </vt:lpstr>
      <vt:lpstr>Sheet1</vt:lpstr>
      <vt:lpstr>'Balance sheet - 08 June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2016-06-20T17:06:40Z</cp:lastPrinted>
  <dcterms:created xsi:type="dcterms:W3CDTF">2009-02-04T22:27:27Z</dcterms:created>
  <dcterms:modified xsi:type="dcterms:W3CDTF">2016-06-22T19:35:27Z</dcterms:modified>
</cp:coreProperties>
</file>